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al Kiralama\2020_Q4\website\"/>
    </mc:Choice>
  </mc:AlternateContent>
  <bookViews>
    <workbookView xWindow="0" yWindow="0" windowWidth="28800" windowHeight="12060"/>
  </bookViews>
  <sheets>
    <sheet name="Özet_I.Dönem" sheetId="29" r:id="rId1"/>
    <sheet name="Grafik1" sheetId="40" r:id="rId2"/>
    <sheet name="Özet_II.Dönem" sheetId="31" r:id="rId3"/>
    <sheet name="Grafik_2" sheetId="32" r:id="rId4"/>
    <sheet name="Özet_III.Dönem" sheetId="36" r:id="rId5"/>
    <sheet name="Grafik_3" sheetId="37" r:id="rId6"/>
    <sheet name="Özet_IV.Dönem" sheetId="43" r:id="rId7"/>
    <sheet name="Grafik_4" sheetId="44" r:id="rId8"/>
    <sheet name="Özet_6aylık" sheetId="33" r:id="rId9"/>
    <sheet name="Grafik_6Aylık" sheetId="34" r:id="rId10"/>
    <sheet name="Özet_9aylık" sheetId="38" r:id="rId11"/>
    <sheet name="Grafik_9aylık" sheetId="39" r:id="rId12"/>
    <sheet name="Özet_Yıllık" sheetId="41" r:id="rId13"/>
    <sheet name="Grafik_Yıllık" sheetId="42" r:id="rId14"/>
  </sheets>
  <externalReferences>
    <externalReference r:id="rId15"/>
    <externalReference r:id="rId16"/>
    <externalReference r:id="rId17"/>
  </externalReferences>
  <definedNames>
    <definedName name="_xlnm.Print_Area" localSheetId="3">Grafik_2!$B$2:$P$47</definedName>
    <definedName name="_xlnm.Print_Area" localSheetId="5">Grafik_3!$B$2:$P$47</definedName>
    <definedName name="_xlnm.Print_Area" localSheetId="7">Grafik_4!$B$2:$P$47</definedName>
    <definedName name="_xlnm.Print_Area" localSheetId="9">Grafik_6Aylık!$B$2:$P$47</definedName>
    <definedName name="_xlnm.Print_Area" localSheetId="11">Grafik_9aylık!$B$2:$P$47</definedName>
    <definedName name="_xlnm.Print_Area" localSheetId="13">Grafik_Yıllık!$B$2:$P$47</definedName>
    <definedName name="_xlnm.Print_Area" localSheetId="1">Grafik1!$B$2:$P$47</definedName>
    <definedName name="_xlnm.Print_Area" localSheetId="8">Özet_6aylık!$B$2:$N$47</definedName>
    <definedName name="_xlnm.Print_Area" localSheetId="10">Özet_9aylık!$B$2:$N$47</definedName>
    <definedName name="_xlnm.Print_Area" localSheetId="0">Özet_I.Dönem!$B$2:$N$47</definedName>
    <definedName name="_xlnm.Print_Area" localSheetId="2">Özet_II.Dönem!$B$2:$M$47</definedName>
    <definedName name="_xlnm.Print_Area" localSheetId="4">Özet_III.Dönem!$B$2:$M$47</definedName>
    <definedName name="_xlnm.Print_Area" localSheetId="6">Özet_IV.Dönem!$B$2:$M$47</definedName>
    <definedName name="_xlnm.Print_Area" localSheetId="12">Özet_Yıllık!$B$2:$N$47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40" l="1"/>
  <c r="H46" i="40"/>
  <c r="G46" i="40"/>
  <c r="F46" i="40"/>
  <c r="E46" i="40"/>
  <c r="D46" i="40"/>
  <c r="H41" i="40"/>
  <c r="H43" i="40" s="1"/>
  <c r="G41" i="40"/>
  <c r="F41" i="40"/>
  <c r="E41" i="40"/>
  <c r="E43" i="40" s="1"/>
  <c r="D41" i="40"/>
  <c r="D43" i="40" s="1"/>
  <c r="F43" i="40" l="1"/>
  <c r="I41" i="40"/>
  <c r="D45" i="40" s="1"/>
  <c r="G43" i="40"/>
  <c r="E45" i="40" l="1"/>
  <c r="I43" i="40"/>
  <c r="I45" i="40"/>
  <c r="F45" i="40"/>
  <c r="H45" i="40"/>
  <c r="G45" i="40"/>
  <c r="G23" i="38" l="1"/>
  <c r="G15" i="38"/>
  <c r="G11" i="38"/>
  <c r="I42" i="37"/>
  <c r="H46" i="37" s="1"/>
  <c r="H41" i="37"/>
  <c r="H43" i="37" s="1"/>
  <c r="G41" i="37"/>
  <c r="G43" i="37" s="1"/>
  <c r="F41" i="37"/>
  <c r="E41" i="37"/>
  <c r="D41" i="37"/>
  <c r="D43" i="37" s="1"/>
  <c r="E45" i="37" l="1"/>
  <c r="E43" i="37"/>
  <c r="G45" i="37"/>
  <c r="E46" i="37"/>
  <c r="I46" i="37"/>
  <c r="I41" i="37"/>
  <c r="F43" i="37"/>
  <c r="D45" i="37"/>
  <c r="F46" i="37"/>
  <c r="G46" i="37"/>
  <c r="D46" i="37"/>
  <c r="I45" i="37" l="1"/>
  <c r="I43" i="37"/>
  <c r="H45" i="37"/>
  <c r="F45" i="37"/>
  <c r="I42" i="34" l="1"/>
  <c r="I46" i="34" s="1"/>
  <c r="H41" i="34"/>
  <c r="H43" i="34" s="1"/>
  <c r="G41" i="34"/>
  <c r="F41" i="34"/>
  <c r="E41" i="34"/>
  <c r="E43" i="34" s="1"/>
  <c r="D41" i="34"/>
  <c r="D43" i="34" s="1"/>
  <c r="I41" i="34" l="1"/>
  <c r="I43" i="34" s="1"/>
  <c r="F45" i="34"/>
  <c r="G45" i="34"/>
  <c r="F43" i="34"/>
  <c r="F46" i="34"/>
  <c r="D45" i="34"/>
  <c r="G43" i="34"/>
  <c r="E45" i="34"/>
  <c r="I45" i="34"/>
  <c r="G46" i="34"/>
  <c r="H45" i="34"/>
  <c r="D46" i="34"/>
  <c r="H46" i="34"/>
  <c r="E46" i="34"/>
</calcChain>
</file>

<file path=xl/sharedStrings.xml><?xml version="1.0" encoding="utf-8"?>
<sst xmlns="http://schemas.openxmlformats.org/spreadsheetml/2006/main" count="580" uniqueCount="78">
  <si>
    <t xml:space="preserve"> </t>
  </si>
  <si>
    <t>FKB ÜYESİ FİNANSAL KİRALAMA ŞİRKETLERİNİN</t>
  </si>
  <si>
    <t xml:space="preserve">FİNANSAL KİRALAMA İŞLEMLERİNİN SEKTÖRLERE  GÖRE DAĞILIM İCMALİ </t>
  </si>
  <si>
    <t>DÖNEMİ</t>
  </si>
  <si>
    <t>SÖZLEŞME ADEDİ</t>
  </si>
  <si>
    <t>BRÜT İŞLEM HACMİ 
Bin TL</t>
  </si>
  <si>
    <t>BRÜT İŞLEM HACMİ 
PAY</t>
  </si>
  <si>
    <t>KİRA ALACAĞI Bin TL</t>
  </si>
  <si>
    <t>KİRA ALACAĞI 
PAY</t>
  </si>
  <si>
    <t>BRÜT İŞLEM HACMİ 
Bin USD</t>
  </si>
  <si>
    <t>BRÜT İŞLEM HACMİ 
Bin EUR</t>
  </si>
  <si>
    <t>TARIM</t>
  </si>
  <si>
    <t>TARIM,HAYVANCILIK,ORMANCILIK</t>
  </si>
  <si>
    <t>BALIKÇILIK</t>
  </si>
  <si>
    <t>İMALAT SANAYİ</t>
  </si>
  <si>
    <t>ENERJİ ÜRETEN MADENLERİN ÇIKARILMASI</t>
  </si>
  <si>
    <t xml:space="preserve">ENERJİ ÜRETMEYEN MADENELERİN ÇIKARILMASI </t>
  </si>
  <si>
    <t>GIDA,MEŞRUBAT VE TÜTÜN SANAYİ</t>
  </si>
  <si>
    <t>TEKSTİL VE TEKSTİL ÜRÜNLERİ SANAYİ</t>
  </si>
  <si>
    <t>DERİ VE DERİ ÜRÜNLERİ SANAYİ</t>
  </si>
  <si>
    <t>AĞAÇ VE AĞAÇ ÜRÜNLERİ SANAYİ</t>
  </si>
  <si>
    <t>KAĞIT VE KAĞIT ÜRÜNLERİ BASIM SAN.</t>
  </si>
  <si>
    <t>NÜKLEER YAKIT,PETROL,ÜR.KÖMÜR ÜR.SAN.</t>
  </si>
  <si>
    <t>KİMYA VE KİMYA ÜRÜNLERİ İLE SENTETİK LİF SAN.</t>
  </si>
  <si>
    <t>KAUÇUK VE PLASTİK ÜRÜNLERİ SANAYİ</t>
  </si>
  <si>
    <t>DİĞER METAL DIŞI MADENLER SANAYİ</t>
  </si>
  <si>
    <t>METAL ANA SANAYİİ VE İŞLENMİŞ MADDE ÜRETİMİ</t>
  </si>
  <si>
    <t>MAKİNA VE TECHİZAT SANAYİ</t>
  </si>
  <si>
    <t>ELEKTRİK VE OPTİK ALETLER SAN.</t>
  </si>
  <si>
    <t>ULAŞIM ARAÇLARI SANAYİ</t>
  </si>
  <si>
    <t>BAŞKA YERLERDE SINIFLANDIRILMAMIŞ İMALAT SAN.</t>
  </si>
  <si>
    <t>ELEKTRİK GAZ VE SU KAYNAKLARI</t>
  </si>
  <si>
    <t>HİZMET</t>
  </si>
  <si>
    <t xml:space="preserve">İNŞAAT  </t>
  </si>
  <si>
    <t>TOPTAN VE PER.TİC.MOT.AR.SERV.HZM.</t>
  </si>
  <si>
    <t>OTEL VE RESTORANLAR(TURİZM)</t>
  </si>
  <si>
    <t>TAŞIMACILIK DEPOLAMA VE HABERLEŞME</t>
  </si>
  <si>
    <t>FİNANSAL ARACILIK</t>
  </si>
  <si>
    <t>a) Parasal Kurumlar</t>
  </si>
  <si>
    <t>b) Diğer Finansal Aracılar</t>
  </si>
  <si>
    <t>EMLAK KOM.KİRALAMA VE İŞL.FAALİTYERİ</t>
  </si>
  <si>
    <t>SAVUNMA VE KAMU YÖNETİMİ ZORUNLU SOS.GÜV.</t>
  </si>
  <si>
    <t>EĞİTİM</t>
  </si>
  <si>
    <t>SAĞLIK VE SOSYAL HİZMETLER</t>
  </si>
  <si>
    <t>DİĞER TOPLUMSAL SOS.VE KİŞİSEL HİZMETLER</t>
  </si>
  <si>
    <t>İŞÇİ ÇALIŞTIRAN ÖZEL KİŞİLER</t>
  </si>
  <si>
    <t>ULUSLAR ARASI ÖRGÜT VE KURULUŞLAR</t>
  </si>
  <si>
    <t>TÜKETİCİ KONUT FİNANSMANI</t>
  </si>
  <si>
    <t>DİĞER</t>
  </si>
  <si>
    <t>GENEL TOPLAM</t>
  </si>
  <si>
    <t>01.01.2020-31.03.2020</t>
  </si>
  <si>
    <t>İşlem Adedi</t>
  </si>
  <si>
    <t>Müşteri Adedi</t>
  </si>
  <si>
    <t>01.04.2020-30.06.2020</t>
  </si>
  <si>
    <t xml:space="preserve">                                                                                                                  </t>
  </si>
  <si>
    <t xml:space="preserve">FİNANSAL KİRALAMA İŞLEMLERİNİN SEKTÖRLERE  GÖRE DAĞILIMI </t>
  </si>
  <si>
    <t>2020 YILI II.DÖNEM SEKTÖR VERİLERİ</t>
  </si>
  <si>
    <t>(000 TL)</t>
  </si>
  <si>
    <t>TÜKETİCİ KONUT 
FİNANSMANI</t>
  </si>
  <si>
    <t>TOPLAM</t>
  </si>
  <si>
    <t>2020_Q2</t>
  </si>
  <si>
    <t>2019_Q2</t>
  </si>
  <si>
    <t>Büyüme</t>
  </si>
  <si>
    <t>01.01.2020-30.06.2020</t>
  </si>
  <si>
    <t>01.07.2020-30.09.2020</t>
  </si>
  <si>
    <t>2020 YILI III.DÖNEM SEKTÖR VERİLERİ</t>
  </si>
  <si>
    <t>2020_Q3</t>
  </si>
  <si>
    <t>2019_Q3</t>
  </si>
  <si>
    <t>01.01.2020-30.09.2020</t>
  </si>
  <si>
    <t>2020 YILI I.DÖNEM SEKTÖR VERİLERİ</t>
  </si>
  <si>
    <t>2020_Q1</t>
  </si>
  <si>
    <t>2019_Q1</t>
  </si>
  <si>
    <t>2020 YILI SEKTÖR VERİLERİ</t>
  </si>
  <si>
    <t>01.01.2020-31.12.2020</t>
  </si>
  <si>
    <t>2020 YILI IV.DÖNEM SEKTÖR VERİLERİ</t>
  </si>
  <si>
    <t>2020_Q4</t>
  </si>
  <si>
    <t>2019_Q4</t>
  </si>
  <si>
    <t>01.10.2020-31.12.2020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</si>
</sst>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22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charset val="162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  <font>
      <sz val="8"/>
      <name val="Times New Roman TUR"/>
      <family val="1"/>
      <charset val="162"/>
    </font>
    <font>
      <sz val="8"/>
      <name val="Arial"/>
      <family val="2"/>
      <charset val="16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1" fillId="0" borderId="0"/>
    <xf numFmtId="164" fontId="3" fillId="0" borderId="0" applyFont="0" applyFill="0" applyBorder="0" applyAlignment="0" applyProtection="0"/>
    <xf numFmtId="0" fontId="3" fillId="0" borderId="0"/>
  </cellStyleXfs>
  <cellXfs count="189">
    <xf numFmtId="0" fontId="0" fillId="0" borderId="0" xfId="0"/>
    <xf numFmtId="165" fontId="4" fillId="0" borderId="1" xfId="2" applyNumberFormat="1" applyFont="1" applyBorder="1"/>
    <xf numFmtId="165" fontId="7" fillId="0" borderId="0" xfId="2" applyNumberFormat="1" applyFont="1" applyBorder="1"/>
    <xf numFmtId="165" fontId="4" fillId="0" borderId="0" xfId="2" applyNumberFormat="1" applyFont="1" applyBorder="1"/>
    <xf numFmtId="165" fontId="4" fillId="3" borderId="0" xfId="2" applyNumberFormat="1" applyFont="1" applyFill="1" applyBorder="1"/>
    <xf numFmtId="165" fontId="8" fillId="4" borderId="7" xfId="2" applyNumberFormat="1" applyFont="1" applyFill="1" applyBorder="1" applyAlignment="1">
      <alignment horizontal="center" vertical="center" wrapText="1"/>
    </xf>
    <xf numFmtId="165" fontId="8" fillId="8" borderId="13" xfId="2" applyNumberFormat="1" applyFont="1" applyFill="1" applyBorder="1"/>
    <xf numFmtId="3" fontId="8" fillId="8" borderId="15" xfId="2" applyNumberFormat="1" applyFont="1" applyFill="1" applyBorder="1"/>
    <xf numFmtId="165" fontId="4" fillId="0" borderId="19" xfId="2" applyNumberFormat="1" applyFont="1" applyBorder="1"/>
    <xf numFmtId="3" fontId="4" fillId="7" borderId="20" xfId="2" applyNumberFormat="1" applyFont="1" applyFill="1" applyBorder="1"/>
    <xf numFmtId="165" fontId="8" fillId="8" borderId="25" xfId="2" applyNumberFormat="1" applyFont="1" applyFill="1" applyBorder="1"/>
    <xf numFmtId="3" fontId="8" fillId="8" borderId="27" xfId="2" applyNumberFormat="1" applyFont="1" applyFill="1" applyBorder="1"/>
    <xf numFmtId="165" fontId="8" fillId="9" borderId="33" xfId="2" applyNumberFormat="1" applyFont="1" applyFill="1" applyBorder="1"/>
    <xf numFmtId="3" fontId="4" fillId="0" borderId="0" xfId="2" applyNumberFormat="1" applyFont="1" applyBorder="1"/>
    <xf numFmtId="165" fontId="4" fillId="0" borderId="0" xfId="2" applyNumberFormat="1" applyFont="1"/>
    <xf numFmtId="166" fontId="4" fillId="0" borderId="6" xfId="1" applyNumberFormat="1" applyFont="1" applyFill="1" applyBorder="1" applyAlignment="1">
      <alignment horizontal="left"/>
    </xf>
    <xf numFmtId="166" fontId="4" fillId="0" borderId="0" xfId="1" applyNumberFormat="1" applyFont="1"/>
    <xf numFmtId="0" fontId="4" fillId="0" borderId="1" xfId="7" applyFont="1" applyBorder="1"/>
    <xf numFmtId="3" fontId="4" fillId="0" borderId="1" xfId="7" applyNumberFormat="1" applyFont="1" applyBorder="1"/>
    <xf numFmtId="0" fontId="4" fillId="0" borderId="0" xfId="7" applyFont="1"/>
    <xf numFmtId="0" fontId="5" fillId="0" borderId="0" xfId="7" applyFont="1" applyBorder="1"/>
    <xf numFmtId="0" fontId="6" fillId="0" borderId="0" xfId="7" applyFont="1" applyBorder="1"/>
    <xf numFmtId="0" fontId="7" fillId="0" borderId="0" xfId="7" applyFont="1" applyBorder="1"/>
    <xf numFmtId="3" fontId="5" fillId="0" borderId="0" xfId="7" applyNumberFormat="1" applyFont="1" applyBorder="1"/>
    <xf numFmtId="0" fontId="5" fillId="0" borderId="0" xfId="7" applyFont="1"/>
    <xf numFmtId="0" fontId="6" fillId="0" borderId="0" xfId="7" applyFont="1" applyBorder="1" applyAlignment="1">
      <alignment horizontal="left"/>
    </xf>
    <xf numFmtId="0" fontId="4" fillId="0" borderId="0" xfId="7" applyFont="1" applyBorder="1"/>
    <xf numFmtId="3" fontId="4" fillId="0" borderId="0" xfId="7" applyNumberFormat="1" applyFont="1" applyBorder="1"/>
    <xf numFmtId="0" fontId="8" fillId="2" borderId="2" xfId="7" applyFont="1" applyFill="1" applyBorder="1"/>
    <xf numFmtId="0" fontId="8" fillId="2" borderId="3" xfId="7" applyFont="1" applyFill="1" applyBorder="1"/>
    <xf numFmtId="0" fontId="8" fillId="0" borderId="4" xfId="7" applyFont="1" applyBorder="1" applyAlignment="1">
      <alignment horizontal="center"/>
    </xf>
    <xf numFmtId="0" fontId="8" fillId="2" borderId="4" xfId="7" applyFont="1" applyFill="1" applyBorder="1"/>
    <xf numFmtId="3" fontId="4" fillId="3" borderId="0" xfId="7" applyNumberFormat="1" applyFont="1" applyFill="1" applyBorder="1"/>
    <xf numFmtId="0" fontId="4" fillId="3" borderId="0" xfId="7" applyFont="1" applyFill="1" applyBorder="1"/>
    <xf numFmtId="0" fontId="8" fillId="3" borderId="5" xfId="7" applyFont="1" applyFill="1" applyBorder="1"/>
    <xf numFmtId="0" fontId="4" fillId="3" borderId="1" xfId="7" applyFont="1" applyFill="1" applyBorder="1"/>
    <xf numFmtId="0" fontId="8" fillId="4" borderId="7" xfId="7" applyFont="1" applyFill="1" applyBorder="1" applyAlignment="1">
      <alignment horizontal="center" vertical="center" wrapText="1"/>
    </xf>
    <xf numFmtId="3" fontId="8" fillId="5" borderId="8" xfId="7" applyNumberFormat="1" applyFont="1" applyFill="1" applyBorder="1" applyAlignment="1">
      <alignment horizontal="center" vertical="center" wrapText="1"/>
    </xf>
    <xf numFmtId="3" fontId="8" fillId="6" borderId="4" xfId="7" applyNumberFormat="1" applyFont="1" applyFill="1" applyBorder="1" applyAlignment="1">
      <alignment horizontal="center" wrapText="1"/>
    </xf>
    <xf numFmtId="0" fontId="8" fillId="7" borderId="9" xfId="7" applyFont="1" applyFill="1" applyBorder="1"/>
    <xf numFmtId="0" fontId="4" fillId="7" borderId="10" xfId="7" applyFont="1" applyFill="1" applyBorder="1"/>
    <xf numFmtId="0" fontId="4" fillId="7" borderId="11" xfId="7" applyFont="1" applyFill="1" applyBorder="1"/>
    <xf numFmtId="3" fontId="8" fillId="8" borderId="12" xfId="7" applyNumberFormat="1" applyFont="1" applyFill="1" applyBorder="1"/>
    <xf numFmtId="3" fontId="8" fillId="8" borderId="14" xfId="7" applyNumberFormat="1" applyFont="1" applyFill="1" applyBorder="1"/>
    <xf numFmtId="10" fontId="8" fillId="8" borderId="10" xfId="7" applyNumberFormat="1" applyFont="1" applyFill="1" applyBorder="1"/>
    <xf numFmtId="0" fontId="4" fillId="0" borderId="16" xfId="7" applyFont="1" applyBorder="1"/>
    <xf numFmtId="0" fontId="4" fillId="0" borderId="17" xfId="7" applyFont="1" applyBorder="1"/>
    <xf numFmtId="3" fontId="4" fillId="0" borderId="18" xfId="7" applyNumberFormat="1" applyFont="1" applyBorder="1"/>
    <xf numFmtId="10" fontId="4" fillId="0" borderId="0" xfId="7" applyNumberFormat="1" applyFont="1" applyBorder="1"/>
    <xf numFmtId="0" fontId="8" fillId="7" borderId="21" xfId="7" applyFont="1" applyFill="1" applyBorder="1"/>
    <xf numFmtId="0" fontId="4" fillId="7" borderId="22" xfId="7" applyFont="1" applyFill="1" applyBorder="1"/>
    <xf numFmtId="0" fontId="4" fillId="7" borderId="23" xfId="7" applyFont="1" applyFill="1" applyBorder="1"/>
    <xf numFmtId="3" fontId="8" fillId="8" borderId="24" xfId="7" applyNumberFormat="1" applyFont="1" applyFill="1" applyBorder="1"/>
    <xf numFmtId="3" fontId="8" fillId="8" borderId="26" xfId="7" applyNumberFormat="1" applyFont="1" applyFill="1" applyBorder="1"/>
    <xf numFmtId="10" fontId="8" fillId="8" borderId="22" xfId="7" applyNumberFormat="1" applyFont="1" applyFill="1" applyBorder="1"/>
    <xf numFmtId="0" fontId="4" fillId="0" borderId="0" xfId="7" applyFont="1" applyBorder="1" applyAlignment="1">
      <alignment horizontal="left"/>
    </xf>
    <xf numFmtId="0" fontId="4" fillId="0" borderId="28" xfId="7" applyFont="1" applyBorder="1"/>
    <xf numFmtId="3" fontId="4" fillId="0" borderId="19" xfId="7" applyNumberFormat="1" applyFont="1" applyBorder="1"/>
    <xf numFmtId="0" fontId="9" fillId="0" borderId="16" xfId="7" applyFont="1" applyBorder="1"/>
    <xf numFmtId="3" fontId="8" fillId="8" borderId="25" xfId="7" applyNumberFormat="1" applyFont="1" applyFill="1" applyBorder="1"/>
    <xf numFmtId="10" fontId="8" fillId="8" borderId="25" xfId="7" applyNumberFormat="1" applyFont="1" applyFill="1" applyBorder="1"/>
    <xf numFmtId="0" fontId="8" fillId="9" borderId="29" xfId="7" applyFont="1" applyFill="1" applyBorder="1"/>
    <xf numFmtId="0" fontId="4" fillId="9" borderId="30" xfId="7" applyFont="1" applyFill="1" applyBorder="1"/>
    <xf numFmtId="0" fontId="4" fillId="9" borderId="31" xfId="7" applyFont="1" applyFill="1" applyBorder="1"/>
    <xf numFmtId="3" fontId="8" fillId="9" borderId="32" xfId="7" applyNumberFormat="1" applyFont="1" applyFill="1" applyBorder="1"/>
    <xf numFmtId="9" fontId="8" fillId="9" borderId="33" xfId="7" applyNumberFormat="1" applyFont="1" applyFill="1" applyBorder="1"/>
    <xf numFmtId="0" fontId="9" fillId="4" borderId="7" xfId="7" applyFont="1" applyFill="1" applyBorder="1" applyAlignment="1">
      <alignment horizontal="center" vertical="center" wrapText="1"/>
    </xf>
    <xf numFmtId="166" fontId="5" fillId="0" borderId="0" xfId="1" applyNumberFormat="1" applyFont="1"/>
    <xf numFmtId="0" fontId="7" fillId="0" borderId="0" xfId="7" applyFont="1" applyBorder="1" applyAlignment="1">
      <alignment horizontal="left"/>
    </xf>
    <xf numFmtId="0" fontId="12" fillId="0" borderId="0" xfId="7" applyFont="1" applyBorder="1"/>
    <xf numFmtId="3" fontId="12" fillId="0" borderId="0" xfId="7" applyNumberFormat="1" applyFont="1" applyBorder="1"/>
    <xf numFmtId="0" fontId="12" fillId="0" borderId="0" xfId="7" applyFont="1"/>
    <xf numFmtId="0" fontId="12" fillId="0" borderId="0" xfId="7" applyFont="1" applyBorder="1" applyAlignment="1">
      <alignment horizontal="center"/>
    </xf>
    <xf numFmtId="0" fontId="9" fillId="0" borderId="0" xfId="7" applyFont="1"/>
    <xf numFmtId="0" fontId="9" fillId="0" borderId="25" xfId="7" applyFont="1" applyBorder="1" applyAlignment="1">
      <alignment horizontal="center" wrapText="1"/>
    </xf>
    <xf numFmtId="0" fontId="9" fillId="0" borderId="25" xfId="7" applyFont="1" applyBorder="1" applyAlignment="1">
      <alignment horizontal="center"/>
    </xf>
    <xf numFmtId="0" fontId="13" fillId="0" borderId="0" xfId="7" applyFont="1"/>
    <xf numFmtId="0" fontId="12" fillId="0" borderId="0" xfId="7" applyFont="1" applyBorder="1" applyAlignment="1">
      <alignment horizontal="center" wrapText="1"/>
    </xf>
    <xf numFmtId="3" fontId="13" fillId="0" borderId="25" xfId="7" applyNumberFormat="1" applyFont="1" applyBorder="1"/>
    <xf numFmtId="0" fontId="14" fillId="0" borderId="0" xfId="7" applyFont="1" applyFill="1" applyBorder="1"/>
    <xf numFmtId="0" fontId="15" fillId="0" borderId="0" xfId="7" applyFont="1" applyFill="1" applyBorder="1"/>
    <xf numFmtId="3" fontId="16" fillId="0" borderId="0" xfId="7" applyNumberFormat="1" applyFont="1" applyFill="1" applyBorder="1"/>
    <xf numFmtId="10" fontId="17" fillId="0" borderId="0" xfId="7" applyNumberFormat="1" applyFont="1" applyFill="1" applyBorder="1"/>
    <xf numFmtId="3" fontId="16" fillId="0" borderId="0" xfId="2" applyNumberFormat="1" applyFont="1" applyFill="1" applyBorder="1"/>
    <xf numFmtId="0" fontId="4" fillId="0" borderId="0" xfId="7" applyFont="1" applyFill="1" applyBorder="1"/>
    <xf numFmtId="165" fontId="13" fillId="0" borderId="25" xfId="2" applyNumberFormat="1" applyFont="1" applyBorder="1"/>
    <xf numFmtId="9" fontId="13" fillId="0" borderId="25" xfId="2" applyNumberFormat="1" applyFont="1" applyBorder="1"/>
    <xf numFmtId="9" fontId="4" fillId="0" borderId="0" xfId="2" applyFont="1" applyBorder="1"/>
    <xf numFmtId="0" fontId="18" fillId="0" borderId="0" xfId="7" applyFont="1" applyFill="1" applyBorder="1"/>
    <xf numFmtId="3" fontId="19" fillId="0" borderId="0" xfId="7" applyNumberFormat="1" applyFont="1" applyFill="1" applyBorder="1"/>
    <xf numFmtId="10" fontId="19" fillId="0" borderId="0" xfId="7" applyNumberFormat="1" applyFont="1" applyFill="1" applyBorder="1"/>
    <xf numFmtId="3" fontId="19" fillId="0" borderId="0" xfId="2" applyNumberFormat="1" applyFont="1" applyFill="1" applyBorder="1"/>
    <xf numFmtId="9" fontId="13" fillId="0" borderId="25" xfId="2" applyFont="1" applyBorder="1"/>
    <xf numFmtId="0" fontId="18" fillId="0" borderId="0" xfId="7" applyFont="1" applyFill="1" applyBorder="1" applyAlignment="1">
      <alignment horizontal="left"/>
    </xf>
    <xf numFmtId="0" fontId="8" fillId="0" borderId="0" xfId="7" applyFont="1"/>
    <xf numFmtId="9" fontId="4" fillId="0" borderId="0" xfId="2" applyFont="1"/>
    <xf numFmtId="9" fontId="4" fillId="0" borderId="0" xfId="2" applyFont="1" applyAlignment="1">
      <alignment horizontal="right"/>
    </xf>
    <xf numFmtId="0" fontId="11" fillId="0" borderId="0" xfId="7" applyBorder="1"/>
    <xf numFmtId="0" fontId="20" fillId="0" borderId="0" xfId="7" applyFont="1" applyBorder="1" applyAlignment="1">
      <alignment horizontal="center"/>
    </xf>
    <xf numFmtId="0" fontId="20" fillId="0" borderId="0" xfId="7" applyFont="1" applyBorder="1" applyAlignment="1">
      <alignment horizontal="center" wrapText="1"/>
    </xf>
    <xf numFmtId="0" fontId="19" fillId="0" borderId="0" xfId="7" applyFont="1" applyBorder="1"/>
    <xf numFmtId="3" fontId="21" fillId="0" borderId="0" xfId="7" applyNumberFormat="1" applyFont="1" applyBorder="1"/>
    <xf numFmtId="3" fontId="17" fillId="0" borderId="0" xfId="7" applyNumberFormat="1" applyFont="1" applyFill="1" applyBorder="1"/>
    <xf numFmtId="0" fontId="19" fillId="0" borderId="0" xfId="7" applyFont="1" applyFill="1" applyBorder="1"/>
    <xf numFmtId="9" fontId="17" fillId="0" borderId="0" xfId="7" applyNumberFormat="1" applyFont="1" applyFill="1" applyBorder="1"/>
    <xf numFmtId="3" fontId="17" fillId="0" borderId="0" xfId="2" applyNumberFormat="1" applyFont="1" applyFill="1" applyBorder="1"/>
    <xf numFmtId="0" fontId="4" fillId="0" borderId="1" xfId="9" applyFont="1" applyBorder="1"/>
    <xf numFmtId="3" fontId="4" fillId="0" borderId="1" xfId="9" applyNumberFormat="1" applyFont="1" applyBorder="1"/>
    <xf numFmtId="0" fontId="4" fillId="0" borderId="0" xfId="9" applyFont="1"/>
    <xf numFmtId="0" fontId="5" fillId="0" borderId="0" xfId="9" applyFont="1" applyBorder="1"/>
    <xf numFmtId="0" fontId="6" fillId="0" borderId="0" xfId="9" applyFont="1" applyBorder="1"/>
    <xf numFmtId="0" fontId="7" fillId="0" borderId="0" xfId="9" applyFont="1" applyBorder="1"/>
    <xf numFmtId="3" fontId="5" fillId="0" borderId="0" xfId="9" applyNumberFormat="1" applyFont="1" applyBorder="1"/>
    <xf numFmtId="0" fontId="5" fillId="0" borderId="0" xfId="9" applyFont="1"/>
    <xf numFmtId="0" fontId="6" fillId="0" borderId="0" xfId="9" applyFont="1" applyBorder="1" applyAlignment="1">
      <alignment horizontal="left"/>
    </xf>
    <xf numFmtId="0" fontId="4" fillId="0" borderId="0" xfId="9" applyFont="1" applyBorder="1"/>
    <xf numFmtId="3" fontId="4" fillId="0" borderId="0" xfId="9" applyNumberFormat="1" applyFont="1" applyBorder="1"/>
    <xf numFmtId="0" fontId="8" fillId="2" borderId="2" xfId="9" applyFont="1" applyFill="1" applyBorder="1"/>
    <xf numFmtId="0" fontId="8" fillId="2" borderId="3" xfId="9" applyFont="1" applyFill="1" applyBorder="1"/>
    <xf numFmtId="0" fontId="8" fillId="0" borderId="4" xfId="9" applyFont="1" applyBorder="1" applyAlignment="1">
      <alignment horizontal="center"/>
    </xf>
    <xf numFmtId="0" fontId="8" fillId="2" borderId="4" xfId="9" applyFont="1" applyFill="1" applyBorder="1"/>
    <xf numFmtId="3" fontId="4" fillId="3" borderId="0" xfId="9" applyNumberFormat="1" applyFont="1" applyFill="1" applyBorder="1"/>
    <xf numFmtId="0" fontId="4" fillId="3" borderId="0" xfId="9" applyFont="1" applyFill="1" applyBorder="1"/>
    <xf numFmtId="0" fontId="8" fillId="3" borderId="5" xfId="9" applyFont="1" applyFill="1" applyBorder="1"/>
    <xf numFmtId="0" fontId="4" fillId="3" borderId="1" xfId="9" applyFont="1" applyFill="1" applyBorder="1"/>
    <xf numFmtId="166" fontId="4" fillId="0" borderId="6" xfId="8" applyNumberFormat="1" applyFont="1" applyFill="1" applyBorder="1" applyAlignment="1">
      <alignment horizontal="left"/>
    </xf>
    <xf numFmtId="0" fontId="9" fillId="4" borderId="7" xfId="9" applyFont="1" applyFill="1" applyBorder="1" applyAlignment="1">
      <alignment horizontal="center" vertical="center" wrapText="1"/>
    </xf>
    <xf numFmtId="0" fontId="8" fillId="4" borderId="7" xfId="9" applyFont="1" applyFill="1" applyBorder="1" applyAlignment="1">
      <alignment horizontal="center" vertical="center" wrapText="1"/>
    </xf>
    <xf numFmtId="3" fontId="8" fillId="5" borderId="8" xfId="9" applyNumberFormat="1" applyFont="1" applyFill="1" applyBorder="1" applyAlignment="1">
      <alignment horizontal="center" vertical="center" wrapText="1"/>
    </xf>
    <xf numFmtId="3" fontId="8" fillId="6" borderId="4" xfId="9" applyNumberFormat="1" applyFont="1" applyFill="1" applyBorder="1" applyAlignment="1">
      <alignment horizontal="center" wrapText="1"/>
    </xf>
    <xf numFmtId="0" fontId="8" fillId="7" borderId="9" xfId="9" applyFont="1" applyFill="1" applyBorder="1"/>
    <xf numFmtId="0" fontId="4" fillId="7" borderId="10" xfId="9" applyFont="1" applyFill="1" applyBorder="1"/>
    <xf numFmtId="0" fontId="4" fillId="7" borderId="11" xfId="9" applyFont="1" applyFill="1" applyBorder="1"/>
    <xf numFmtId="3" fontId="8" fillId="8" borderId="12" xfId="9" applyNumberFormat="1" applyFont="1" applyFill="1" applyBorder="1"/>
    <xf numFmtId="3" fontId="8" fillId="8" borderId="14" xfId="9" applyNumberFormat="1" applyFont="1" applyFill="1" applyBorder="1"/>
    <xf numFmtId="10" fontId="8" fillId="8" borderId="10" xfId="9" applyNumberFormat="1" applyFont="1" applyFill="1" applyBorder="1"/>
    <xf numFmtId="0" fontId="4" fillId="0" borderId="16" xfId="9" applyFont="1" applyBorder="1"/>
    <xf numFmtId="0" fontId="4" fillId="0" borderId="17" xfId="9" applyFont="1" applyBorder="1"/>
    <xf numFmtId="3" fontId="4" fillId="0" borderId="18" xfId="9" applyNumberFormat="1" applyFont="1" applyBorder="1"/>
    <xf numFmtId="10" fontId="4" fillId="0" borderId="0" xfId="9" applyNumberFormat="1" applyFont="1" applyBorder="1"/>
    <xf numFmtId="0" fontId="8" fillId="7" borderId="21" xfId="9" applyFont="1" applyFill="1" applyBorder="1"/>
    <xf numFmtId="0" fontId="4" fillId="7" borderId="22" xfId="9" applyFont="1" applyFill="1" applyBorder="1"/>
    <xf numFmtId="0" fontId="4" fillId="7" borderId="23" xfId="9" applyFont="1" applyFill="1" applyBorder="1"/>
    <xf numFmtId="3" fontId="8" fillId="8" borderId="24" xfId="9" applyNumberFormat="1" applyFont="1" applyFill="1" applyBorder="1"/>
    <xf numFmtId="3" fontId="8" fillId="8" borderId="26" xfId="9" applyNumberFormat="1" applyFont="1" applyFill="1" applyBorder="1"/>
    <xf numFmtId="10" fontId="8" fillId="8" borderId="22" xfId="9" applyNumberFormat="1" applyFont="1" applyFill="1" applyBorder="1"/>
    <xf numFmtId="0" fontId="4" fillId="0" borderId="0" xfId="9" applyFont="1" applyBorder="1" applyAlignment="1">
      <alignment horizontal="left"/>
    </xf>
    <xf numFmtId="0" fontId="4" fillId="0" borderId="28" xfId="9" applyFont="1" applyBorder="1"/>
    <xf numFmtId="3" fontId="4" fillId="0" borderId="19" xfId="9" applyNumberFormat="1" applyFont="1" applyBorder="1"/>
    <xf numFmtId="0" fontId="9" fillId="0" borderId="16" xfId="9" applyFont="1" applyBorder="1"/>
    <xf numFmtId="3" fontId="8" fillId="8" borderId="25" xfId="9" applyNumberFormat="1" applyFont="1" applyFill="1" applyBorder="1"/>
    <xf numFmtId="10" fontId="8" fillId="8" borderId="25" xfId="9" applyNumberFormat="1" applyFont="1" applyFill="1" applyBorder="1"/>
    <xf numFmtId="0" fontId="8" fillId="9" borderId="29" xfId="9" applyFont="1" applyFill="1" applyBorder="1"/>
    <xf numFmtId="0" fontId="4" fillId="9" borderId="30" xfId="9" applyFont="1" applyFill="1" applyBorder="1"/>
    <xf numFmtId="0" fontId="4" fillId="9" borderId="31" xfId="9" applyFont="1" applyFill="1" applyBorder="1"/>
    <xf numFmtId="3" fontId="8" fillId="9" borderId="32" xfId="9" applyNumberFormat="1" applyFont="1" applyFill="1" applyBorder="1"/>
    <xf numFmtId="9" fontId="8" fillId="9" borderId="33" xfId="9" applyNumberFormat="1" applyFont="1" applyFill="1" applyBorder="1"/>
    <xf numFmtId="166" fontId="4" fillId="0" borderId="0" xfId="8" applyNumberFormat="1" applyFont="1"/>
    <xf numFmtId="0" fontId="7" fillId="0" borderId="0" xfId="9" applyFont="1" applyBorder="1" applyAlignment="1">
      <alignment horizontal="left"/>
    </xf>
    <xf numFmtId="0" fontId="12" fillId="0" borderId="0" xfId="9" applyFont="1" applyBorder="1"/>
    <xf numFmtId="3" fontId="12" fillId="0" borderId="0" xfId="9" applyNumberFormat="1" applyFont="1" applyBorder="1"/>
    <xf numFmtId="0" fontId="12" fillId="0" borderId="0" xfId="9" applyFont="1"/>
    <xf numFmtId="0" fontId="12" fillId="0" borderId="0" xfId="9" applyFont="1" applyBorder="1" applyAlignment="1">
      <alignment horizontal="center"/>
    </xf>
    <xf numFmtId="0" fontId="9" fillId="0" borderId="0" xfId="9" applyFont="1"/>
    <xf numFmtId="0" fontId="9" fillId="0" borderId="25" xfId="9" applyFont="1" applyBorder="1" applyAlignment="1">
      <alignment horizontal="center" wrapText="1"/>
    </xf>
    <xf numFmtId="0" fontId="9" fillId="0" borderId="25" xfId="9" applyFont="1" applyBorder="1" applyAlignment="1">
      <alignment horizontal="center"/>
    </xf>
    <xf numFmtId="0" fontId="13" fillId="0" borderId="0" xfId="9" applyFont="1"/>
    <xf numFmtId="0" fontId="12" fillId="0" borderId="0" xfId="9" applyFont="1" applyBorder="1" applyAlignment="1">
      <alignment horizontal="center" wrapText="1"/>
    </xf>
    <xf numFmtId="3" fontId="13" fillId="0" borderId="25" xfId="9" applyNumberFormat="1" applyFont="1" applyBorder="1"/>
    <xf numFmtId="0" fontId="14" fillId="0" borderId="0" xfId="9" applyFont="1" applyFill="1" applyBorder="1"/>
    <xf numFmtId="0" fontId="15" fillId="0" borderId="0" xfId="9" applyFont="1" applyFill="1" applyBorder="1"/>
    <xf numFmtId="3" fontId="16" fillId="0" borderId="0" xfId="9" applyNumberFormat="1" applyFont="1" applyFill="1" applyBorder="1"/>
    <xf numFmtId="10" fontId="17" fillId="0" borderId="0" xfId="9" applyNumberFormat="1" applyFont="1" applyFill="1" applyBorder="1"/>
    <xf numFmtId="0" fontId="4" fillId="0" borderId="0" xfId="9" applyFont="1" applyFill="1" applyBorder="1"/>
    <xf numFmtId="0" fontId="18" fillId="0" borderId="0" xfId="9" applyFont="1" applyFill="1" applyBorder="1"/>
    <xf numFmtId="3" fontId="19" fillId="0" borderId="0" xfId="9" applyNumberFormat="1" applyFont="1" applyFill="1" applyBorder="1"/>
    <xf numFmtId="10" fontId="19" fillId="0" borderId="0" xfId="9" applyNumberFormat="1" applyFont="1" applyFill="1" applyBorder="1"/>
    <xf numFmtId="0" fontId="18" fillId="0" borderId="0" xfId="9" applyFont="1" applyFill="1" applyBorder="1" applyAlignment="1">
      <alignment horizontal="left"/>
    </xf>
    <xf numFmtId="0" fontId="8" fillId="0" borderId="0" xfId="9" applyFont="1"/>
    <xf numFmtId="0" fontId="3" fillId="0" borderId="0" xfId="9" applyBorder="1"/>
    <xf numFmtId="0" fontId="20" fillId="0" borderId="0" xfId="9" applyFont="1" applyBorder="1" applyAlignment="1">
      <alignment horizontal="center"/>
    </xf>
    <xf numFmtId="0" fontId="20" fillId="0" borderId="0" xfId="9" applyFont="1" applyBorder="1" applyAlignment="1">
      <alignment horizontal="center" wrapText="1"/>
    </xf>
    <xf numFmtId="0" fontId="19" fillId="0" borderId="0" xfId="9" applyFont="1" applyBorder="1"/>
    <xf numFmtId="3" fontId="21" fillId="0" borderId="0" xfId="9" applyNumberFormat="1" applyFont="1" applyBorder="1"/>
    <xf numFmtId="3" fontId="17" fillId="0" borderId="0" xfId="9" applyNumberFormat="1" applyFont="1" applyFill="1" applyBorder="1"/>
    <xf numFmtId="0" fontId="19" fillId="0" borderId="0" xfId="9" applyFont="1" applyFill="1" applyBorder="1"/>
    <xf numFmtId="9" fontId="17" fillId="0" borderId="0" xfId="9" applyNumberFormat="1" applyFont="1" applyFill="1" applyBorder="1"/>
    <xf numFmtId="3" fontId="4" fillId="0" borderId="0" xfId="7" applyNumberFormat="1" applyFont="1"/>
    <xf numFmtId="166" fontId="4" fillId="0" borderId="0" xfId="7" applyNumberFormat="1" applyFont="1"/>
  </cellXfs>
  <cellStyles count="10">
    <cellStyle name="Comma" xfId="1" builtinId="3"/>
    <cellStyle name="Comma 3" xfId="8"/>
    <cellStyle name="Normal" xfId="0" builtinId="0"/>
    <cellStyle name="Normal 2" xfId="3"/>
    <cellStyle name="Normal 2 2" xfId="4"/>
    <cellStyle name="Normal 2 2 2" xfId="6"/>
    <cellStyle name="Normal 2 3" xfId="9"/>
    <cellStyle name="Normal 3" xfId="7"/>
    <cellStyle name="Percent" xfId="2" builtinId="5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/>
              <a:t>2020/2019 I. DÖNEM BRÜT İŞLEM HACMİ BAZINDA SEKTÖREL</a:t>
            </a:r>
            <a:r>
              <a:rPr lang="tr-TR" sz="1400" baseline="0"/>
              <a:t> DAĞILIM</a:t>
            </a:r>
            <a:r>
              <a:rPr lang="tr-TR" sz="1400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Grafik1!$C$41</c:f>
              <c:strCache>
                <c:ptCount val="1"/>
                <c:pt idx="0">
                  <c:v>2020_Q1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Grafik1!$D$41:$H$41</c:f>
              <c:numCache>
                <c:formatCode>#,##0</c:formatCode>
                <c:ptCount val="5"/>
                <c:pt idx="0">
                  <c:v>2149559.8274000003</c:v>
                </c:pt>
                <c:pt idx="1">
                  <c:v>86927.15655</c:v>
                </c:pt>
                <c:pt idx="2">
                  <c:v>1826572.7459800001</c:v>
                </c:pt>
                <c:pt idx="3">
                  <c:v>0</c:v>
                </c:pt>
                <c:pt idx="4">
                  <c:v>151734</c:v>
                </c:pt>
              </c:numCache>
            </c:numRef>
          </c:val>
        </c:ser>
        <c:ser>
          <c:idx val="1"/>
          <c:order val="1"/>
          <c:tx>
            <c:strRef>
              <c:f>Grafik1!$C$42</c:f>
              <c:strCache>
                <c:ptCount val="1"/>
                <c:pt idx="0">
                  <c:v>2019_Q1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Grafik1!$D$42:$H$42</c:f>
              <c:numCache>
                <c:formatCode>#,##0</c:formatCode>
                <c:ptCount val="5"/>
                <c:pt idx="0">
                  <c:v>1337483.7553241611</c:v>
                </c:pt>
                <c:pt idx="1">
                  <c:v>17590</c:v>
                </c:pt>
                <c:pt idx="2">
                  <c:v>770761.84567019716</c:v>
                </c:pt>
                <c:pt idx="3">
                  <c:v>82089</c:v>
                </c:pt>
                <c:pt idx="4">
                  <c:v>4021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5268560"/>
        <c:axId val="155306888"/>
      </c:barChart>
      <c:catAx>
        <c:axId val="155268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5306888"/>
        <c:crosses val="autoZero"/>
        <c:auto val="1"/>
        <c:lblAlgn val="ctr"/>
        <c:lblOffset val="100"/>
        <c:noMultiLvlLbl val="0"/>
      </c:catAx>
      <c:valAx>
        <c:axId val="155306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526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/>
              <a:t>2020/2019 II. DÖNEM BRÜT İŞLEM HACMİ BAZINDA SEKTÖREL</a:t>
            </a:r>
            <a:r>
              <a:rPr lang="tr-TR" sz="1400" baseline="0"/>
              <a:t> DAĞILIM</a:t>
            </a:r>
            <a:r>
              <a:rPr lang="tr-TR" sz="1400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Grafik_2!$C$41</c:f>
              <c:strCache>
                <c:ptCount val="1"/>
                <c:pt idx="0">
                  <c:v>2020_Q2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Grafik_2!$D$41:$H$41</c:f>
              <c:numCache>
                <c:formatCode>#,##0</c:formatCode>
                <c:ptCount val="5"/>
                <c:pt idx="0">
                  <c:v>2327078.1966800001</c:v>
                </c:pt>
                <c:pt idx="1">
                  <c:v>157318.45000000001</c:v>
                </c:pt>
                <c:pt idx="2">
                  <c:v>2432744.5616199998</c:v>
                </c:pt>
                <c:pt idx="3">
                  <c:v>0</c:v>
                </c:pt>
                <c:pt idx="4">
                  <c:v>282081.38</c:v>
                </c:pt>
              </c:numCache>
            </c:numRef>
          </c:val>
        </c:ser>
        <c:ser>
          <c:idx val="1"/>
          <c:order val="1"/>
          <c:tx>
            <c:strRef>
              <c:f>Grafik_2!$C$42</c:f>
              <c:strCache>
                <c:ptCount val="1"/>
                <c:pt idx="0">
                  <c:v>2019_Q2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Grafik_2!$D$42:$H$42</c:f>
              <c:numCache>
                <c:formatCode>#,##0</c:formatCode>
                <c:ptCount val="5"/>
                <c:pt idx="0">
                  <c:v>1925075.1841223135</c:v>
                </c:pt>
                <c:pt idx="1">
                  <c:v>50693.285420109001</c:v>
                </c:pt>
                <c:pt idx="2">
                  <c:v>1909168.0397526708</c:v>
                </c:pt>
                <c:pt idx="3">
                  <c:v>106324</c:v>
                </c:pt>
                <c:pt idx="4">
                  <c:v>5525.75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4317104"/>
        <c:axId val="154413664"/>
      </c:barChart>
      <c:catAx>
        <c:axId val="154317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4413664"/>
        <c:crosses val="autoZero"/>
        <c:auto val="1"/>
        <c:lblAlgn val="ctr"/>
        <c:lblOffset val="100"/>
        <c:noMultiLvlLbl val="0"/>
      </c:catAx>
      <c:valAx>
        <c:axId val="15441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431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/>
              <a:t>2020/2019 III. DÖNEM BRÜT İŞLEM HACMİ BAZINDA SEKTÖREL</a:t>
            </a:r>
            <a:r>
              <a:rPr lang="tr-TR" sz="1400" baseline="0"/>
              <a:t> DAĞILIM</a:t>
            </a:r>
            <a:r>
              <a:rPr lang="tr-TR" sz="1400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Grafik_3!$C$41</c:f>
              <c:strCache>
                <c:ptCount val="1"/>
                <c:pt idx="0">
                  <c:v>2020_Q3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Grafik_3!$D$41:$H$41</c:f>
              <c:numCache>
                <c:formatCode>#,##0</c:formatCode>
                <c:ptCount val="5"/>
                <c:pt idx="0">
                  <c:v>2833430.1555599999</c:v>
                </c:pt>
                <c:pt idx="1">
                  <c:v>246767.96395999996</c:v>
                </c:pt>
                <c:pt idx="2">
                  <c:v>2571407.7741100001</c:v>
                </c:pt>
                <c:pt idx="3">
                  <c:v>0</c:v>
                </c:pt>
                <c:pt idx="4">
                  <c:v>276232</c:v>
                </c:pt>
              </c:numCache>
            </c:numRef>
          </c:val>
        </c:ser>
        <c:ser>
          <c:idx val="1"/>
          <c:order val="1"/>
          <c:tx>
            <c:strRef>
              <c:f>Grafik_3!$C$42</c:f>
              <c:strCache>
                <c:ptCount val="1"/>
                <c:pt idx="0">
                  <c:v>2019_Q3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Grafik_3!$D$42:$H$42</c:f>
              <c:numCache>
                <c:formatCode>#,##0</c:formatCode>
                <c:ptCount val="5"/>
                <c:pt idx="0">
                  <c:v>1701651.876336684</c:v>
                </c:pt>
                <c:pt idx="1">
                  <c:v>92036.644680000012</c:v>
                </c:pt>
                <c:pt idx="2">
                  <c:v>1277013.4455013361</c:v>
                </c:pt>
                <c:pt idx="3">
                  <c:v>0</c:v>
                </c:pt>
                <c:pt idx="4">
                  <c:v>188168.4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5604608"/>
        <c:axId val="153862408"/>
      </c:barChart>
      <c:catAx>
        <c:axId val="185604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3862408"/>
        <c:crosses val="autoZero"/>
        <c:auto val="1"/>
        <c:lblAlgn val="ctr"/>
        <c:lblOffset val="100"/>
        <c:noMultiLvlLbl val="0"/>
      </c:catAx>
      <c:valAx>
        <c:axId val="15386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560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/>
              <a:t>2020/2019 IV. DÖNEM BRÜT İŞLEM HACMİ BAZINDA SEKTÖREL</a:t>
            </a:r>
            <a:r>
              <a:rPr lang="tr-TR" sz="1400" baseline="0"/>
              <a:t> DAĞILIM</a:t>
            </a:r>
            <a:r>
              <a:rPr lang="tr-TR" sz="1400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Grafik_4!$C$41</c:f>
              <c:strCache>
                <c:ptCount val="1"/>
                <c:pt idx="0">
                  <c:v>2020_Q4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Grafik_4!$D$41:$H$41</c:f>
              <c:numCache>
                <c:formatCode>#,##0</c:formatCode>
                <c:ptCount val="5"/>
                <c:pt idx="0">
                  <c:v>4315302.0939499997</c:v>
                </c:pt>
                <c:pt idx="1">
                  <c:v>142205.00494000001</c:v>
                </c:pt>
                <c:pt idx="2">
                  <c:v>3474937.11515</c:v>
                </c:pt>
                <c:pt idx="3">
                  <c:v>196859</c:v>
                </c:pt>
                <c:pt idx="4">
                  <c:v>5540</c:v>
                </c:pt>
              </c:numCache>
            </c:numRef>
          </c:val>
        </c:ser>
        <c:ser>
          <c:idx val="1"/>
          <c:order val="1"/>
          <c:tx>
            <c:strRef>
              <c:f>Grafik_4!$C$42</c:f>
              <c:strCache>
                <c:ptCount val="1"/>
                <c:pt idx="0">
                  <c:v>2019_Q4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Grafik_4!$D$42:$H$42</c:f>
              <c:numCache>
                <c:formatCode>#,##0</c:formatCode>
                <c:ptCount val="5"/>
                <c:pt idx="0">
                  <c:v>2942981.6396169541</c:v>
                </c:pt>
                <c:pt idx="1">
                  <c:v>44766.557570000004</c:v>
                </c:pt>
                <c:pt idx="2">
                  <c:v>1769787.0476088887</c:v>
                </c:pt>
                <c:pt idx="3">
                  <c:v>406421</c:v>
                </c:pt>
                <c:pt idx="4">
                  <c:v>16271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6257720"/>
        <c:axId val="476254192"/>
      </c:barChart>
      <c:catAx>
        <c:axId val="47625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76254192"/>
        <c:crosses val="autoZero"/>
        <c:auto val="1"/>
        <c:lblAlgn val="ctr"/>
        <c:lblOffset val="100"/>
        <c:noMultiLvlLbl val="0"/>
      </c:catAx>
      <c:valAx>
        <c:axId val="47625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762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/>
              <a:t>2020/2019 II. DÖNEM KÜMÜLE BRÜT İŞLEM HACMİ BAZINDA SEKTÖREL</a:t>
            </a:r>
            <a:r>
              <a:rPr lang="tr-TR" sz="1400" baseline="0"/>
              <a:t> DAĞILIM</a:t>
            </a:r>
            <a:r>
              <a:rPr lang="tr-TR" sz="1400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Grafik_6Aylık!$C$41</c:f>
              <c:strCache>
                <c:ptCount val="1"/>
                <c:pt idx="0">
                  <c:v>2020_Q2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Grafik_6Aylık!$D$40:$H$40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Grafik_6Aylık!$D$41:$H$41</c:f>
              <c:numCache>
                <c:formatCode>#,##0</c:formatCode>
                <c:ptCount val="5"/>
                <c:pt idx="0">
                  <c:v>4476638.024079999</c:v>
                </c:pt>
                <c:pt idx="1">
                  <c:v>244245.60655000003</c:v>
                </c:pt>
                <c:pt idx="2">
                  <c:v>4259319.3075999999</c:v>
                </c:pt>
                <c:pt idx="3">
                  <c:v>0</c:v>
                </c:pt>
                <c:pt idx="4">
                  <c:v>433841.38</c:v>
                </c:pt>
              </c:numCache>
            </c:numRef>
          </c:val>
        </c:ser>
        <c:ser>
          <c:idx val="1"/>
          <c:order val="1"/>
          <c:tx>
            <c:strRef>
              <c:f>Grafik_6Aylık!$C$42</c:f>
              <c:strCache>
                <c:ptCount val="1"/>
                <c:pt idx="0">
                  <c:v>2019_Q2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Grafik_6Aylık!$D$40:$H$40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Grafik_6Aylık!$D$42:$H$42</c:f>
              <c:numCache>
                <c:formatCode>#,##0</c:formatCode>
                <c:ptCount val="5"/>
                <c:pt idx="0">
                  <c:v>3262257.9394464744</c:v>
                </c:pt>
                <c:pt idx="1">
                  <c:v>68283.285420109009</c:v>
                </c:pt>
                <c:pt idx="2">
                  <c:v>2679926.7144228681</c:v>
                </c:pt>
                <c:pt idx="3">
                  <c:v>188413</c:v>
                </c:pt>
                <c:pt idx="4">
                  <c:v>9545.75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0910104"/>
        <c:axId val="155626640"/>
      </c:barChart>
      <c:catAx>
        <c:axId val="110910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5626640"/>
        <c:crosses val="autoZero"/>
        <c:auto val="1"/>
        <c:lblAlgn val="ctr"/>
        <c:lblOffset val="100"/>
        <c:noMultiLvlLbl val="0"/>
      </c:catAx>
      <c:valAx>
        <c:axId val="15562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0910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/>
              <a:t>2020/2019 III. DÖNEM KÜMÜLE BRÜT İŞLEM HACMİ BAZINDA SEKTÖREL</a:t>
            </a:r>
            <a:r>
              <a:rPr lang="tr-TR" sz="1400" baseline="0"/>
              <a:t> DAĞILIM</a:t>
            </a:r>
            <a:r>
              <a:rPr lang="tr-TR" sz="1400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Grafik_9aylık!$C$41</c:f>
              <c:strCache>
                <c:ptCount val="1"/>
                <c:pt idx="0">
                  <c:v>2020_Q3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Grafik_9aylık!$D$40:$H$40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Grafik_9aylık!$D$41:$H$41</c:f>
              <c:numCache>
                <c:formatCode>#,##0</c:formatCode>
                <c:ptCount val="5"/>
                <c:pt idx="0">
                  <c:v>7312168.1796400007</c:v>
                </c:pt>
                <c:pt idx="1">
                  <c:v>491013.57050999999</c:v>
                </c:pt>
                <c:pt idx="2">
                  <c:v>6829966.0817100005</c:v>
                </c:pt>
                <c:pt idx="3">
                  <c:v>0</c:v>
                </c:pt>
                <c:pt idx="4">
                  <c:v>710043.38</c:v>
                </c:pt>
              </c:numCache>
            </c:numRef>
          </c:val>
        </c:ser>
        <c:ser>
          <c:idx val="1"/>
          <c:order val="1"/>
          <c:tx>
            <c:strRef>
              <c:f>Grafik_9aylık!$C$42</c:f>
              <c:strCache>
                <c:ptCount val="1"/>
                <c:pt idx="0">
                  <c:v>2019_Q3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Grafik_9aylık!$D$40:$H$40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Grafik_9aylık!$D$42:$H$42</c:f>
              <c:numCache>
                <c:formatCode>#,##0</c:formatCode>
                <c:ptCount val="5"/>
                <c:pt idx="0">
                  <c:v>4965905.8157831589</c:v>
                </c:pt>
                <c:pt idx="1">
                  <c:v>159982.93010010899</c:v>
                </c:pt>
                <c:pt idx="2">
                  <c:v>3955280.1599242031</c:v>
                </c:pt>
                <c:pt idx="3">
                  <c:v>0</c:v>
                </c:pt>
                <c:pt idx="4">
                  <c:v>386128.15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5627032"/>
        <c:axId val="155630560"/>
      </c:barChart>
      <c:catAx>
        <c:axId val="155627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5630560"/>
        <c:crosses val="autoZero"/>
        <c:auto val="1"/>
        <c:lblAlgn val="ctr"/>
        <c:lblOffset val="100"/>
        <c:noMultiLvlLbl val="0"/>
      </c:catAx>
      <c:valAx>
        <c:axId val="15563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562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/>
              <a:t>2020/2019 IV. DÖNEM KÜMÜLE BRÜT İŞLEM HACMİ BAZINDA SEKTÖREL</a:t>
            </a:r>
            <a:r>
              <a:rPr lang="tr-TR" sz="1400" baseline="0"/>
              <a:t> DAĞILIM</a:t>
            </a:r>
            <a:r>
              <a:rPr lang="tr-TR" sz="1400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Grafik_Yıllık!$C$41</c:f>
              <c:strCache>
                <c:ptCount val="1"/>
                <c:pt idx="0">
                  <c:v>2020_Q4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Grafik_Yıllık!$D$40:$H$40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Grafik_Yıllık!$D$41:$H$41</c:f>
              <c:numCache>
                <c:formatCode>#,##0</c:formatCode>
                <c:ptCount val="5"/>
                <c:pt idx="0">
                  <c:v>11627224.27359</c:v>
                </c:pt>
                <c:pt idx="1">
                  <c:v>633218.57545</c:v>
                </c:pt>
                <c:pt idx="2">
                  <c:v>10305671.19686</c:v>
                </c:pt>
                <c:pt idx="3">
                  <c:v>843302</c:v>
                </c:pt>
                <c:pt idx="4">
                  <c:v>69141.38</c:v>
                </c:pt>
              </c:numCache>
            </c:numRef>
          </c:val>
        </c:ser>
        <c:ser>
          <c:idx val="1"/>
          <c:order val="1"/>
          <c:tx>
            <c:strRef>
              <c:f>Grafik_Yıllık!$C$42</c:f>
              <c:strCache>
                <c:ptCount val="1"/>
                <c:pt idx="0">
                  <c:v>2019_Q4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Grafik_Yıllık!$D$40:$H$40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Grafik_Yıllık!$D$42:$H$42</c:f>
              <c:numCache>
                <c:formatCode>#,##0</c:formatCode>
                <c:ptCount val="5"/>
                <c:pt idx="0">
                  <c:v>7951466.455400113</c:v>
                </c:pt>
                <c:pt idx="1">
                  <c:v>204749.487670109</c:v>
                </c:pt>
                <c:pt idx="2">
                  <c:v>5698522.2075330922</c:v>
                </c:pt>
                <c:pt idx="3">
                  <c:v>775512</c:v>
                </c:pt>
                <c:pt idx="4">
                  <c:v>33311.150000000023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7155800"/>
        <c:axId val="187155408"/>
      </c:barChart>
      <c:catAx>
        <c:axId val="187155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7155408"/>
        <c:crosses val="autoZero"/>
        <c:auto val="1"/>
        <c:lblAlgn val="ctr"/>
        <c:lblOffset val="100"/>
        <c:noMultiLvlLbl val="0"/>
      </c:catAx>
      <c:valAx>
        <c:axId val="18715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7155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20_Q1/2-SektorDagilimi_2020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20_Q2/2-SektorDagilimi_2020II_k&#252;m&#252;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20_Q4/2-SektorDagilimi_2020IV_k&#252;m&#252;le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_USD"/>
      <sheetName val="DATA_EUR"/>
      <sheetName val="Özet"/>
      <sheetName val="Grafik"/>
      <sheetName val="Sayfa1"/>
    </sheetNames>
    <sheetDataSet>
      <sheetData sheetId="0"/>
      <sheetData sheetId="1"/>
      <sheetData sheetId="2"/>
      <sheetData sheetId="3">
        <row r="8">
          <cell r="I8">
            <v>86927.15655</v>
          </cell>
        </row>
        <row r="11">
          <cell r="I11">
            <v>2149559.8274000003</v>
          </cell>
        </row>
        <row r="29">
          <cell r="I29">
            <v>1826572.7459800001</v>
          </cell>
        </row>
        <row r="44">
          <cell r="I44">
            <v>0</v>
          </cell>
        </row>
        <row r="45">
          <cell r="I45">
            <v>151734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_USD"/>
      <sheetName val="DATA_EUR"/>
      <sheetName val="Özet"/>
      <sheetName val="Grafik"/>
      <sheetName val="Sayfa1"/>
    </sheetNames>
    <sheetDataSet>
      <sheetData sheetId="0"/>
      <sheetData sheetId="1"/>
      <sheetData sheetId="2"/>
      <sheetData sheetId="3">
        <row r="8">
          <cell r="I8">
            <v>244245.60655000003</v>
          </cell>
        </row>
        <row r="11">
          <cell r="I11">
            <v>4476638.024079999</v>
          </cell>
        </row>
        <row r="29">
          <cell r="I29">
            <v>4259319.3075999999</v>
          </cell>
        </row>
        <row r="44">
          <cell r="I44">
            <v>0</v>
          </cell>
        </row>
        <row r="45">
          <cell r="I45">
            <v>433841.38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_kümüle"/>
      <sheetName val="Grafik"/>
      <sheetName val="Özet_IV.çeyrek"/>
      <sheetName val="Grafik (2)"/>
    </sheetNames>
    <sheetDataSet>
      <sheetData sheetId="0"/>
      <sheetData sheetId="1">
        <row r="40">
          <cell r="D40" t="str">
            <v>İMALAT SANAYİ</v>
          </cell>
          <cell r="E40" t="str">
            <v>TARIM</v>
          </cell>
          <cell r="F40" t="str">
            <v>HİZMET</v>
          </cell>
          <cell r="G40" t="str">
            <v>TÜKETİCİ KONUT 
FİNANSMANI</v>
          </cell>
          <cell r="H40" t="str">
            <v>DİĞER</v>
          </cell>
        </row>
        <row r="41">
          <cell r="C41" t="str">
            <v>2020_Q4</v>
          </cell>
          <cell r="D41">
            <v>11627224.27359</v>
          </cell>
          <cell r="E41">
            <v>633218.57545</v>
          </cell>
          <cell r="F41">
            <v>10305671.19686</v>
          </cell>
          <cell r="G41">
            <v>843302</v>
          </cell>
          <cell r="H41">
            <v>69141.38</v>
          </cell>
        </row>
        <row r="42">
          <cell r="C42" t="str">
            <v>2019_Q4</v>
          </cell>
          <cell r="D42">
            <v>7951466.455400113</v>
          </cell>
          <cell r="E42">
            <v>204749.487670109</v>
          </cell>
          <cell r="F42">
            <v>5698522.2075330922</v>
          </cell>
          <cell r="G42">
            <v>775512</v>
          </cell>
          <cell r="H42">
            <v>33311.150000000023</v>
          </cell>
        </row>
      </sheetData>
      <sheetData sheetId="2"/>
      <sheetData sheetId="3">
        <row r="40">
          <cell r="D40" t="str">
            <v>İMALAT SANAYİ</v>
          </cell>
          <cell r="E40" t="str">
            <v>TARIM</v>
          </cell>
          <cell r="F40" t="str">
            <v>HİZMET</v>
          </cell>
          <cell r="G40" t="str">
            <v>TÜKETİCİ KONUT 
FİNANSMANI</v>
          </cell>
          <cell r="H40" t="str">
            <v>DİĞER</v>
          </cell>
        </row>
        <row r="41">
          <cell r="C41" t="str">
            <v>2020_Q4</v>
          </cell>
          <cell r="D41">
            <v>4315302.0939499997</v>
          </cell>
          <cell r="E41">
            <v>142205.00494000001</v>
          </cell>
          <cell r="F41">
            <v>3474937.11515</v>
          </cell>
          <cell r="G41">
            <v>196859</v>
          </cell>
          <cell r="H41">
            <v>5540</v>
          </cell>
        </row>
        <row r="42">
          <cell r="C42" t="str">
            <v>2019_Q4</v>
          </cell>
          <cell r="D42">
            <v>2942981.6396169541</v>
          </cell>
          <cell r="E42">
            <v>44766.557570000004</v>
          </cell>
          <cell r="F42">
            <v>1769787.0476088887</v>
          </cell>
          <cell r="G42">
            <v>406421</v>
          </cell>
          <cell r="H42">
            <v>16271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3"/>
  <sheetViews>
    <sheetView showGridLines="0" tabSelected="1" topLeftCell="A10" workbookViewId="0">
      <selection activeCell="K25" sqref="K25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7" style="19" customWidth="1"/>
    <col min="4" max="5" width="9.140625" style="19"/>
    <col min="6" max="6" width="23" style="19" customWidth="1"/>
    <col min="7" max="9" width="12.42578125" style="19" customWidth="1"/>
    <col min="10" max="10" width="14" style="14" bestFit="1" customWidth="1"/>
    <col min="11" max="11" width="14" style="19" bestFit="1" customWidth="1"/>
    <col min="12" max="12" width="9" style="19" customWidth="1"/>
    <col min="13" max="13" width="14" style="19" bestFit="1" customWidth="1"/>
    <col min="14" max="14" width="11.42578125" style="19" bestFit="1" customWidth="1"/>
    <col min="15" max="15" width="9.140625" style="19"/>
    <col min="16" max="16" width="10.42578125" style="16" bestFit="1" customWidth="1"/>
    <col min="17" max="16384" width="9.140625" style="19"/>
  </cols>
  <sheetData>
    <row r="1" spans="2:55" x14ac:dyDescent="0.2">
      <c r="B1" s="17" t="s">
        <v>0</v>
      </c>
      <c r="C1" s="17"/>
      <c r="D1" s="17"/>
      <c r="E1" s="17"/>
      <c r="F1" s="17"/>
      <c r="G1" s="18"/>
      <c r="H1" s="18"/>
      <c r="I1" s="18"/>
      <c r="J1" s="1"/>
      <c r="K1" s="18"/>
      <c r="L1" s="18"/>
      <c r="M1" s="17"/>
      <c r="N1" s="17"/>
    </row>
    <row r="2" spans="2:55" s="24" customFormat="1" ht="15.75" x14ac:dyDescent="0.25">
      <c r="B2" s="20" t="s">
        <v>0</v>
      </c>
      <c r="C2" s="21" t="s">
        <v>1</v>
      </c>
      <c r="D2" s="22"/>
      <c r="E2" s="22"/>
      <c r="F2" s="22"/>
      <c r="G2" s="22"/>
      <c r="H2" s="22"/>
      <c r="I2" s="22"/>
      <c r="J2" s="2"/>
      <c r="K2" s="22"/>
      <c r="L2" s="23"/>
      <c r="M2" s="20"/>
      <c r="N2" s="20"/>
      <c r="P2" s="67"/>
    </row>
    <row r="3" spans="2:55" s="24" customFormat="1" ht="15.75" x14ac:dyDescent="0.25">
      <c r="B3" s="20" t="s">
        <v>0</v>
      </c>
      <c r="C3" s="25" t="s">
        <v>2</v>
      </c>
      <c r="D3" s="22"/>
      <c r="E3" s="22"/>
      <c r="F3" s="22"/>
      <c r="G3" s="22"/>
      <c r="H3" s="22"/>
      <c r="I3" s="22"/>
      <c r="J3" s="2"/>
      <c r="K3" s="22"/>
      <c r="L3" s="23"/>
      <c r="M3" s="20"/>
      <c r="N3" s="20"/>
      <c r="P3" s="67"/>
    </row>
    <row r="4" spans="2:55" s="24" customFormat="1" ht="15.75" x14ac:dyDescent="0.25">
      <c r="B4" s="20"/>
      <c r="C4" s="25"/>
      <c r="D4" s="22"/>
      <c r="E4" s="22"/>
      <c r="F4" s="22"/>
      <c r="G4" s="22"/>
      <c r="H4" s="22"/>
      <c r="I4" s="22"/>
      <c r="J4" s="2"/>
      <c r="K4" s="22"/>
      <c r="L4" s="23"/>
      <c r="M4" s="20"/>
      <c r="N4" s="20"/>
      <c r="P4" s="67"/>
    </row>
    <row r="5" spans="2:55" ht="13.5" thickBot="1" x14ac:dyDescent="0.25">
      <c r="B5" s="26"/>
      <c r="C5" s="26"/>
      <c r="D5" s="26"/>
      <c r="E5" s="26"/>
      <c r="F5" s="26"/>
      <c r="G5" s="27"/>
      <c r="H5" s="27"/>
      <c r="I5" s="27"/>
      <c r="J5" s="3"/>
      <c r="K5" s="27"/>
      <c r="L5" s="27"/>
      <c r="M5" s="26"/>
      <c r="N5" s="26"/>
    </row>
    <row r="6" spans="2:55" ht="13.5" thickBot="1" x14ac:dyDescent="0.25">
      <c r="B6" s="26"/>
      <c r="C6" s="28" t="s">
        <v>3</v>
      </c>
      <c r="D6" s="29"/>
      <c r="E6" s="30" t="s">
        <v>50</v>
      </c>
      <c r="F6" s="31"/>
      <c r="G6" s="32"/>
      <c r="H6" s="32"/>
      <c r="I6" s="32"/>
      <c r="J6" s="4"/>
      <c r="K6" s="32"/>
      <c r="L6" s="32"/>
      <c r="M6" s="33"/>
      <c r="N6" s="26"/>
    </row>
    <row r="7" spans="2:55" ht="39" thickBot="1" x14ac:dyDescent="0.25">
      <c r="B7" s="26"/>
      <c r="C7" s="34" t="s">
        <v>4</v>
      </c>
      <c r="D7" s="35"/>
      <c r="E7" s="35"/>
      <c r="F7" s="15">
        <v>2884</v>
      </c>
      <c r="G7" s="66" t="s">
        <v>51</v>
      </c>
      <c r="H7" s="66" t="s">
        <v>52</v>
      </c>
      <c r="I7" s="36" t="s">
        <v>5</v>
      </c>
      <c r="J7" s="5" t="s">
        <v>6</v>
      </c>
      <c r="K7" s="37" t="s">
        <v>7</v>
      </c>
      <c r="L7" s="37" t="s">
        <v>8</v>
      </c>
      <c r="M7" s="38" t="s">
        <v>9</v>
      </c>
      <c r="N7" s="38" t="s">
        <v>10</v>
      </c>
    </row>
    <row r="8" spans="2:55" x14ac:dyDescent="0.2">
      <c r="B8" s="26"/>
      <c r="C8" s="39" t="s">
        <v>11</v>
      </c>
      <c r="D8" s="40"/>
      <c r="E8" s="40"/>
      <c r="F8" s="41"/>
      <c r="G8" s="42">
        <v>140</v>
      </c>
      <c r="H8" s="42">
        <v>132</v>
      </c>
      <c r="I8" s="42">
        <v>86927.15655</v>
      </c>
      <c r="J8" s="6">
        <v>2.0624296731940828E-2</v>
      </c>
      <c r="K8" s="43">
        <v>101791.658967864</v>
      </c>
      <c r="L8" s="44">
        <v>1.9883775621908493E-2</v>
      </c>
      <c r="M8" s="7">
        <v>13987.19731</v>
      </c>
      <c r="N8" s="7">
        <v>12783.93521</v>
      </c>
    </row>
    <row r="9" spans="2:55" x14ac:dyDescent="0.2">
      <c r="B9" s="26">
        <v>2</v>
      </c>
      <c r="C9" s="45" t="s">
        <v>0</v>
      </c>
      <c r="D9" s="26" t="s">
        <v>12</v>
      </c>
      <c r="E9" s="26"/>
      <c r="F9" s="46"/>
      <c r="G9" s="47">
        <v>138</v>
      </c>
      <c r="H9" s="47">
        <v>130</v>
      </c>
      <c r="I9" s="47">
        <v>83648.15655</v>
      </c>
      <c r="J9" s="8">
        <v>1.9846322717052452E-2</v>
      </c>
      <c r="K9" s="47">
        <v>98360.658967864001</v>
      </c>
      <c r="L9" s="48">
        <v>1.9213571060449231E-2</v>
      </c>
      <c r="M9" s="9">
        <v>13483.19731</v>
      </c>
      <c r="N9" s="9">
        <v>12317.93521</v>
      </c>
    </row>
    <row r="10" spans="2:55" x14ac:dyDescent="0.2">
      <c r="B10" s="26">
        <v>3</v>
      </c>
      <c r="C10" s="45"/>
      <c r="D10" s="26" t="s">
        <v>13</v>
      </c>
      <c r="E10" s="26"/>
      <c r="F10" s="46"/>
      <c r="G10" s="47">
        <v>2</v>
      </c>
      <c r="H10" s="47">
        <v>2</v>
      </c>
      <c r="I10" s="47">
        <v>3279</v>
      </c>
      <c r="J10" s="8">
        <v>7.7797401488837695E-4</v>
      </c>
      <c r="K10" s="47">
        <v>3431</v>
      </c>
      <c r="L10" s="48">
        <v>6.7020456145926188E-4</v>
      </c>
      <c r="M10" s="9">
        <v>504</v>
      </c>
      <c r="N10" s="9">
        <v>466</v>
      </c>
      <c r="BB10" s="19">
        <v>837</v>
      </c>
      <c r="BC10" s="19">
        <v>1028</v>
      </c>
    </row>
    <row r="11" spans="2:55" x14ac:dyDescent="0.2">
      <c r="B11" s="26" t="s">
        <v>0</v>
      </c>
      <c r="C11" s="49" t="s">
        <v>14</v>
      </c>
      <c r="D11" s="50"/>
      <c r="E11" s="50"/>
      <c r="F11" s="51"/>
      <c r="G11" s="52">
        <v>1323</v>
      </c>
      <c r="H11" s="52">
        <v>2134</v>
      </c>
      <c r="I11" s="52">
        <v>2149559.8274000003</v>
      </c>
      <c r="J11" s="10">
        <v>0.51000356485670784</v>
      </c>
      <c r="K11" s="53">
        <v>2524733.9588141926</v>
      </c>
      <c r="L11" s="54">
        <v>0.49317639628923698</v>
      </c>
      <c r="M11" s="11">
        <v>349980.92103999999</v>
      </c>
      <c r="N11" s="11">
        <v>319866.54114000004</v>
      </c>
      <c r="BB11" s="19">
        <v>713</v>
      </c>
      <c r="BC11" s="19">
        <v>877</v>
      </c>
    </row>
    <row r="12" spans="2:55" x14ac:dyDescent="0.2">
      <c r="B12" s="26">
        <v>4</v>
      </c>
      <c r="C12" s="45"/>
      <c r="D12" s="55" t="s">
        <v>15</v>
      </c>
      <c r="E12" s="26"/>
      <c r="F12" s="46"/>
      <c r="G12" s="47">
        <v>32</v>
      </c>
      <c r="H12" s="47">
        <v>43</v>
      </c>
      <c r="I12" s="47">
        <v>79459.251369999998</v>
      </c>
      <c r="J12" s="8">
        <v>1.8852465022367693E-2</v>
      </c>
      <c r="K12" s="47">
        <v>90426.424898280005</v>
      </c>
      <c r="L12" s="48">
        <v>1.766371391526687E-2</v>
      </c>
      <c r="M12" s="9">
        <v>13087.462680000001</v>
      </c>
      <c r="N12" s="9">
        <v>11941.255069999999</v>
      </c>
      <c r="BB12" s="19">
        <v>124</v>
      </c>
      <c r="BC12" s="19">
        <v>151</v>
      </c>
    </row>
    <row r="13" spans="2:55" x14ac:dyDescent="0.2">
      <c r="B13" s="26">
        <v>5</v>
      </c>
      <c r="C13" s="45"/>
      <c r="D13" s="26" t="s">
        <v>16</v>
      </c>
      <c r="E13" s="26"/>
      <c r="F13" s="46"/>
      <c r="G13" s="47">
        <v>41</v>
      </c>
      <c r="H13" s="47">
        <v>53</v>
      </c>
      <c r="I13" s="47">
        <v>63067</v>
      </c>
      <c r="J13" s="8">
        <v>1.496324708660118E-2</v>
      </c>
      <c r="K13" s="47">
        <v>74079</v>
      </c>
      <c r="L13" s="48">
        <v>1.4470441185759447E-2</v>
      </c>
      <c r="M13" s="9">
        <v>9992</v>
      </c>
      <c r="N13" s="9">
        <v>9120</v>
      </c>
      <c r="BB13" s="19">
        <v>16222</v>
      </c>
      <c r="BC13" s="19">
        <v>19524</v>
      </c>
    </row>
    <row r="14" spans="2:55" x14ac:dyDescent="0.2">
      <c r="B14" s="26">
        <v>6</v>
      </c>
      <c r="C14" s="45"/>
      <c r="D14" s="26" t="s">
        <v>17</v>
      </c>
      <c r="E14" s="26"/>
      <c r="F14" s="46"/>
      <c r="G14" s="47">
        <v>97</v>
      </c>
      <c r="H14" s="47">
        <v>97</v>
      </c>
      <c r="I14" s="47">
        <v>57622.64817</v>
      </c>
      <c r="J14" s="8">
        <v>1.3671522703664315E-2</v>
      </c>
      <c r="K14" s="47">
        <v>67895.422228747004</v>
      </c>
      <c r="L14" s="48">
        <v>1.3262553681115945E-2</v>
      </c>
      <c r="M14" s="9">
        <v>9473.5494699999999</v>
      </c>
      <c r="N14" s="9">
        <v>8598.0997299999999</v>
      </c>
      <c r="BB14" s="19">
        <v>0</v>
      </c>
      <c r="BC14" s="19">
        <v>0</v>
      </c>
    </row>
    <row r="15" spans="2:55" x14ac:dyDescent="0.2">
      <c r="B15" s="26">
        <v>7</v>
      </c>
      <c r="C15" s="45"/>
      <c r="D15" s="26" t="s">
        <v>18</v>
      </c>
      <c r="E15" s="26"/>
      <c r="F15" s="46"/>
      <c r="G15" s="47">
        <v>271</v>
      </c>
      <c r="H15" s="47">
        <v>353</v>
      </c>
      <c r="I15" s="47">
        <v>685689.52691000002</v>
      </c>
      <c r="J15" s="8">
        <v>0.1626863782302789</v>
      </c>
      <c r="K15" s="47">
        <v>782578.52942743292</v>
      </c>
      <c r="L15" s="48">
        <v>0.15286729819945985</v>
      </c>
      <c r="M15" s="9">
        <v>112064.18062</v>
      </c>
      <c r="N15" s="9">
        <v>102591.87145999999</v>
      </c>
      <c r="BB15" s="19">
        <v>1841</v>
      </c>
      <c r="BC15" s="19">
        <v>2301</v>
      </c>
    </row>
    <row r="16" spans="2:55" x14ac:dyDescent="0.2">
      <c r="B16" s="26">
        <v>8</v>
      </c>
      <c r="C16" s="45" t="s">
        <v>0</v>
      </c>
      <c r="D16" s="26" t="s">
        <v>19</v>
      </c>
      <c r="E16" s="26"/>
      <c r="F16" s="46"/>
      <c r="G16" s="47">
        <v>16</v>
      </c>
      <c r="H16" s="47">
        <v>16</v>
      </c>
      <c r="I16" s="47">
        <v>9427</v>
      </c>
      <c r="J16" s="8">
        <v>2.2366456353622231E-3</v>
      </c>
      <c r="K16" s="47">
        <v>10290</v>
      </c>
      <c r="L16" s="48">
        <v>2.0100276704796867E-3</v>
      </c>
      <c r="M16" s="9">
        <v>1504</v>
      </c>
      <c r="N16" s="9">
        <v>1409</v>
      </c>
      <c r="BB16" s="19">
        <v>2438</v>
      </c>
      <c r="BC16" s="19">
        <v>2959</v>
      </c>
    </row>
    <row r="17" spans="2:55" x14ac:dyDescent="0.2">
      <c r="B17" s="26">
        <v>9</v>
      </c>
      <c r="C17" s="45"/>
      <c r="D17" s="26" t="s">
        <v>20</v>
      </c>
      <c r="E17" s="26"/>
      <c r="F17" s="46"/>
      <c r="G17" s="47">
        <v>25</v>
      </c>
      <c r="H17" s="47">
        <v>29</v>
      </c>
      <c r="I17" s="47">
        <v>6310</v>
      </c>
      <c r="J17" s="8">
        <v>1.4971076651252391E-3</v>
      </c>
      <c r="K17" s="47">
        <v>7254</v>
      </c>
      <c r="L17" s="48">
        <v>1.4169816056034642E-3</v>
      </c>
      <c r="M17" s="9">
        <v>1036</v>
      </c>
      <c r="N17" s="9">
        <v>942</v>
      </c>
      <c r="BB17" s="19">
        <v>1333</v>
      </c>
      <c r="BC17" s="19">
        <v>1498</v>
      </c>
    </row>
    <row r="18" spans="2:55" x14ac:dyDescent="0.2">
      <c r="B18" s="26">
        <v>10</v>
      </c>
      <c r="C18" s="45"/>
      <c r="D18" s="26" t="s">
        <v>21</v>
      </c>
      <c r="E18" s="26"/>
      <c r="F18" s="46"/>
      <c r="G18" s="47">
        <v>54</v>
      </c>
      <c r="H18" s="47">
        <v>55</v>
      </c>
      <c r="I18" s="47">
        <v>138225.35394</v>
      </c>
      <c r="J18" s="8">
        <v>3.2795283185138378E-2</v>
      </c>
      <c r="K18" s="47">
        <v>161877.165256212</v>
      </c>
      <c r="L18" s="48">
        <v>3.1620756208338104E-2</v>
      </c>
      <c r="M18" s="9">
        <v>22376.285669999997</v>
      </c>
      <c r="N18" s="9">
        <v>20376.71286</v>
      </c>
    </row>
    <row r="19" spans="2:55" x14ac:dyDescent="0.2">
      <c r="B19" s="26">
        <v>11</v>
      </c>
      <c r="C19" s="45"/>
      <c r="D19" s="26" t="s">
        <v>22</v>
      </c>
      <c r="E19" s="26"/>
      <c r="F19" s="46"/>
      <c r="G19" s="47">
        <v>15</v>
      </c>
      <c r="H19" s="47">
        <v>14</v>
      </c>
      <c r="I19" s="47">
        <v>23236</v>
      </c>
      <c r="J19" s="8">
        <v>5.512962552591134E-3</v>
      </c>
      <c r="K19" s="47">
        <v>26373</v>
      </c>
      <c r="L19" s="48">
        <v>5.151648178188608E-3</v>
      </c>
      <c r="M19" s="9">
        <v>3811</v>
      </c>
      <c r="N19" s="9">
        <v>3392</v>
      </c>
      <c r="BB19" s="19">
        <v>66</v>
      </c>
      <c r="BC19" s="19">
        <v>77</v>
      </c>
    </row>
    <row r="20" spans="2:55" x14ac:dyDescent="0.2">
      <c r="B20" s="26">
        <v>12</v>
      </c>
      <c r="C20" s="45" t="s">
        <v>0</v>
      </c>
      <c r="D20" s="26" t="s">
        <v>23</v>
      </c>
      <c r="E20" s="26"/>
      <c r="F20" s="46"/>
      <c r="G20" s="47">
        <v>57</v>
      </c>
      <c r="H20" s="47">
        <v>38</v>
      </c>
      <c r="I20" s="47">
        <v>93646.453380000006</v>
      </c>
      <c r="J20" s="8">
        <v>2.221851397258183E-2</v>
      </c>
      <c r="K20" s="47">
        <v>135345.751656423</v>
      </c>
      <c r="L20" s="48">
        <v>2.6438163839774743E-2</v>
      </c>
      <c r="M20" s="9">
        <v>15228.457399999999</v>
      </c>
      <c r="N20" s="9">
        <v>13948.050660000001</v>
      </c>
      <c r="BB20" s="19">
        <v>1019</v>
      </c>
      <c r="BC20" s="19">
        <v>1341</v>
      </c>
    </row>
    <row r="21" spans="2:55" x14ac:dyDescent="0.2">
      <c r="B21" s="26">
        <v>13</v>
      </c>
      <c r="C21" s="45"/>
      <c r="D21" s="26" t="s">
        <v>24</v>
      </c>
      <c r="E21" s="26"/>
      <c r="F21" s="46"/>
      <c r="G21" s="47">
        <v>125</v>
      </c>
      <c r="H21" s="47">
        <v>159</v>
      </c>
      <c r="I21" s="47">
        <v>94550.68075</v>
      </c>
      <c r="J21" s="8">
        <v>2.2433050537818442E-2</v>
      </c>
      <c r="K21" s="47">
        <v>111336.033484741</v>
      </c>
      <c r="L21" s="48">
        <v>2.174815432709255E-2</v>
      </c>
      <c r="M21" s="9">
        <v>15401.11335</v>
      </c>
      <c r="N21" s="9">
        <v>14024.853279999999</v>
      </c>
    </row>
    <row r="22" spans="2:55" x14ac:dyDescent="0.2">
      <c r="B22" s="26">
        <v>14</v>
      </c>
      <c r="C22" s="45"/>
      <c r="D22" s="26" t="s">
        <v>25</v>
      </c>
      <c r="E22" s="26"/>
      <c r="F22" s="46"/>
      <c r="G22" s="47">
        <v>51</v>
      </c>
      <c r="H22" s="47">
        <v>50</v>
      </c>
      <c r="I22" s="47">
        <v>61583.305050000003</v>
      </c>
      <c r="J22" s="8">
        <v>1.4611226312852749E-2</v>
      </c>
      <c r="K22" s="47">
        <v>71818.74225000001</v>
      </c>
      <c r="L22" s="48">
        <v>1.4028927034164097E-2</v>
      </c>
      <c r="M22" s="9">
        <v>9937.7226100000007</v>
      </c>
      <c r="N22" s="9">
        <v>9074.1111099999998</v>
      </c>
      <c r="BB22" s="19">
        <v>178</v>
      </c>
      <c r="BC22" s="19">
        <v>219</v>
      </c>
    </row>
    <row r="23" spans="2:55" x14ac:dyDescent="0.2">
      <c r="B23" s="26">
        <v>15</v>
      </c>
      <c r="C23" s="45"/>
      <c r="D23" s="26" t="s">
        <v>26</v>
      </c>
      <c r="E23" s="26"/>
      <c r="F23" s="46"/>
      <c r="G23" s="47">
        <v>236</v>
      </c>
      <c r="H23" s="47">
        <v>864</v>
      </c>
      <c r="I23" s="47">
        <v>245372.16584999999</v>
      </c>
      <c r="J23" s="8">
        <v>5.8216885943330646E-2</v>
      </c>
      <c r="K23" s="47">
        <v>289907.79590224702</v>
      </c>
      <c r="L23" s="48">
        <v>5.6629999188658312E-2</v>
      </c>
      <c r="M23" s="9">
        <v>39891.206879999998</v>
      </c>
      <c r="N23" s="9">
        <v>36542.85817</v>
      </c>
      <c r="BB23" s="19">
        <v>7563</v>
      </c>
      <c r="BC23" s="19">
        <v>8984</v>
      </c>
    </row>
    <row r="24" spans="2:55" x14ac:dyDescent="0.2">
      <c r="B24" s="26">
        <v>16</v>
      </c>
      <c r="C24" s="45"/>
      <c r="D24" s="26" t="s">
        <v>27</v>
      </c>
      <c r="E24" s="26"/>
      <c r="F24" s="46"/>
      <c r="G24" s="47">
        <v>107</v>
      </c>
      <c r="H24" s="47">
        <v>152</v>
      </c>
      <c r="I24" s="47">
        <v>113534.49554</v>
      </c>
      <c r="J24" s="8">
        <v>2.6937141605239502E-2</v>
      </c>
      <c r="K24" s="47">
        <v>133144.961470043</v>
      </c>
      <c r="L24" s="48">
        <v>2.600826596110186E-2</v>
      </c>
      <c r="M24" s="9">
        <v>18504.67412</v>
      </c>
      <c r="N24" s="9">
        <v>16884.66617</v>
      </c>
    </row>
    <row r="25" spans="2:55" x14ac:dyDescent="0.2">
      <c r="B25" s="26">
        <v>17</v>
      </c>
      <c r="C25" s="45"/>
      <c r="D25" s="26" t="s">
        <v>28</v>
      </c>
      <c r="E25" s="26"/>
      <c r="F25" s="46"/>
      <c r="G25" s="47">
        <v>30</v>
      </c>
      <c r="H25" s="47">
        <v>36</v>
      </c>
      <c r="I25" s="47">
        <v>25007</v>
      </c>
      <c r="J25" s="8">
        <v>5.9331491888727182E-3</v>
      </c>
      <c r="K25" s="47">
        <v>30534</v>
      </c>
      <c r="L25" s="48">
        <v>5.9644494548519679E-3</v>
      </c>
      <c r="M25" s="9">
        <v>4113</v>
      </c>
      <c r="N25" s="9">
        <v>3749</v>
      </c>
      <c r="BB25" s="19">
        <v>278</v>
      </c>
      <c r="BC25" s="19">
        <v>310</v>
      </c>
    </row>
    <row r="26" spans="2:55" x14ac:dyDescent="0.2">
      <c r="B26" s="26">
        <v>18</v>
      </c>
      <c r="C26" s="45" t="s">
        <v>0</v>
      </c>
      <c r="D26" s="26" t="s">
        <v>29</v>
      </c>
      <c r="E26" s="26"/>
      <c r="F26" s="46"/>
      <c r="G26" s="47">
        <v>42</v>
      </c>
      <c r="H26" s="47">
        <v>50</v>
      </c>
      <c r="I26" s="47">
        <v>78884.11477</v>
      </c>
      <c r="J26" s="8">
        <v>1.8716008380156274E-2</v>
      </c>
      <c r="K26" s="47">
        <v>90127.463066933997</v>
      </c>
      <c r="L26" s="48">
        <v>1.7605315319210238E-2</v>
      </c>
      <c r="M26" s="9">
        <v>12875.617030000001</v>
      </c>
      <c r="N26" s="9">
        <v>11849.67974</v>
      </c>
      <c r="BB26" s="19">
        <v>482</v>
      </c>
      <c r="BC26" s="19">
        <v>615</v>
      </c>
    </row>
    <row r="27" spans="2:55" x14ac:dyDescent="0.2">
      <c r="B27" s="26">
        <v>19</v>
      </c>
      <c r="C27" s="45"/>
      <c r="D27" s="26" t="s">
        <v>30</v>
      </c>
      <c r="E27" s="26"/>
      <c r="F27" s="46"/>
      <c r="G27" s="47">
        <v>85</v>
      </c>
      <c r="H27" s="47">
        <v>85</v>
      </c>
      <c r="I27" s="47">
        <v>97044.521429999993</v>
      </c>
      <c r="J27" s="8">
        <v>2.3024738017632884E-2</v>
      </c>
      <c r="K27" s="47">
        <v>112199.72355783099</v>
      </c>
      <c r="L27" s="48">
        <v>2.1916865789252851E-2</v>
      </c>
      <c r="M27" s="9">
        <v>15573.2562</v>
      </c>
      <c r="N27" s="9">
        <v>14405.76412</v>
      </c>
      <c r="BB27" s="19">
        <v>631</v>
      </c>
      <c r="BC27" s="19">
        <v>788</v>
      </c>
    </row>
    <row r="28" spans="2:55" x14ac:dyDescent="0.2">
      <c r="B28" s="26">
        <v>20</v>
      </c>
      <c r="C28" s="45"/>
      <c r="D28" s="26" t="s">
        <v>31</v>
      </c>
      <c r="E28" s="26"/>
      <c r="F28" s="46"/>
      <c r="G28" s="47">
        <v>39</v>
      </c>
      <c r="H28" s="47">
        <v>40</v>
      </c>
      <c r="I28" s="47">
        <v>276900.31024000002</v>
      </c>
      <c r="J28" s="8">
        <v>6.569723881709362E-2</v>
      </c>
      <c r="K28" s="47">
        <v>329545.94561530201</v>
      </c>
      <c r="L28" s="48">
        <v>6.4372834730918468E-2</v>
      </c>
      <c r="M28" s="9">
        <v>45111.39501</v>
      </c>
      <c r="N28" s="9">
        <v>41016.618770000001</v>
      </c>
    </row>
    <row r="29" spans="2:55" x14ac:dyDescent="0.2">
      <c r="B29" s="26" t="s">
        <v>0</v>
      </c>
      <c r="C29" s="49" t="s">
        <v>32</v>
      </c>
      <c r="D29" s="50"/>
      <c r="E29" s="50"/>
      <c r="F29" s="51"/>
      <c r="G29" s="52">
        <v>1199</v>
      </c>
      <c r="H29" s="52">
        <v>1893</v>
      </c>
      <c r="I29" s="52">
        <v>1826572.7459800001</v>
      </c>
      <c r="J29" s="10">
        <v>0.43337180014508941</v>
      </c>
      <c r="K29" s="53">
        <v>2322458.8924735491</v>
      </c>
      <c r="L29" s="54">
        <v>0.45366439625106325</v>
      </c>
      <c r="M29" s="11">
        <v>297207.02284096339</v>
      </c>
      <c r="N29" s="11">
        <v>269836.15719146462</v>
      </c>
      <c r="BB29" s="19">
        <v>393</v>
      </c>
      <c r="BC29" s="19">
        <v>432</v>
      </c>
    </row>
    <row r="30" spans="2:55" x14ac:dyDescent="0.2">
      <c r="B30" s="26">
        <v>22</v>
      </c>
      <c r="C30" s="45"/>
      <c r="D30" s="26" t="s">
        <v>33</v>
      </c>
      <c r="E30" s="26"/>
      <c r="F30" s="46"/>
      <c r="G30" s="47">
        <v>475</v>
      </c>
      <c r="H30" s="47">
        <v>1165</v>
      </c>
      <c r="I30" s="47">
        <v>673360.21233000001</v>
      </c>
      <c r="J30" s="8">
        <v>0.15976113078757551</v>
      </c>
      <c r="K30" s="47">
        <v>888549.53483154206</v>
      </c>
      <c r="L30" s="48">
        <v>0.17356745885357178</v>
      </c>
      <c r="M30" s="9">
        <v>109160.58688096346</v>
      </c>
      <c r="N30" s="9">
        <v>99911.39137146459</v>
      </c>
    </row>
    <row r="31" spans="2:55" x14ac:dyDescent="0.2">
      <c r="B31" s="26">
        <v>23</v>
      </c>
      <c r="C31" s="45"/>
      <c r="D31" s="26" t="s">
        <v>34</v>
      </c>
      <c r="E31" s="26"/>
      <c r="F31" s="46"/>
      <c r="G31" s="47">
        <v>265</v>
      </c>
      <c r="H31" s="47">
        <v>226</v>
      </c>
      <c r="I31" s="47">
        <v>274273.19091</v>
      </c>
      <c r="J31" s="8">
        <v>6.5073929706770048E-2</v>
      </c>
      <c r="K31" s="47">
        <v>314801.42711806198</v>
      </c>
      <c r="L31" s="48">
        <v>6.1492670477531486E-2</v>
      </c>
      <c r="M31" s="9">
        <v>44684.978029999998</v>
      </c>
      <c r="N31" s="9">
        <v>40713.043830000002</v>
      </c>
      <c r="BB31" s="19">
        <v>14688</v>
      </c>
      <c r="BC31" s="19">
        <v>17409</v>
      </c>
    </row>
    <row r="32" spans="2:55" x14ac:dyDescent="0.2">
      <c r="B32" s="26">
        <v>24</v>
      </c>
      <c r="C32" s="45"/>
      <c r="D32" s="26" t="s">
        <v>35</v>
      </c>
      <c r="E32" s="26"/>
      <c r="F32" s="46"/>
      <c r="G32" s="47">
        <v>27</v>
      </c>
      <c r="H32" s="47">
        <v>28</v>
      </c>
      <c r="I32" s="47">
        <v>33754.962619999998</v>
      </c>
      <c r="J32" s="8">
        <v>8.0086867312865167E-3</v>
      </c>
      <c r="K32" s="47">
        <v>40129.856541394998</v>
      </c>
      <c r="L32" s="48">
        <v>7.8388845539926338E-3</v>
      </c>
      <c r="M32" s="9">
        <v>5510.1018100000001</v>
      </c>
      <c r="N32" s="9">
        <v>5045.5007800000003</v>
      </c>
      <c r="BB32" s="19">
        <v>4696</v>
      </c>
      <c r="BC32" s="19">
        <v>5376</v>
      </c>
    </row>
    <row r="33" spans="2:55" x14ac:dyDescent="0.2">
      <c r="B33" s="26">
        <v>25</v>
      </c>
      <c r="C33" s="45"/>
      <c r="D33" s="26" t="s">
        <v>36</v>
      </c>
      <c r="E33" s="26"/>
      <c r="F33" s="46"/>
      <c r="G33" s="47">
        <v>115</v>
      </c>
      <c r="H33" s="47">
        <v>117</v>
      </c>
      <c r="I33" s="47">
        <v>169293.78002999999</v>
      </c>
      <c r="J33" s="8">
        <v>4.0166563508865154E-2</v>
      </c>
      <c r="K33" s="47">
        <v>209099.83358000001</v>
      </c>
      <c r="L33" s="48">
        <v>4.0845136189358366E-2</v>
      </c>
      <c r="M33" s="9">
        <v>27431.177970000001</v>
      </c>
      <c r="N33" s="9">
        <v>24850.188170000001</v>
      </c>
    </row>
    <row r="34" spans="2:55" x14ac:dyDescent="0.2">
      <c r="B34" s="26">
        <v>26</v>
      </c>
      <c r="C34" s="45" t="s">
        <v>0</v>
      </c>
      <c r="D34" s="26" t="s">
        <v>37</v>
      </c>
      <c r="E34" s="26"/>
      <c r="F34" s="46"/>
      <c r="G34" s="47">
        <v>26</v>
      </c>
      <c r="H34" s="47">
        <v>18</v>
      </c>
      <c r="I34" s="47">
        <v>43193</v>
      </c>
      <c r="J34" s="8">
        <v>1.024795109029389E-2</v>
      </c>
      <c r="K34" s="47">
        <v>52019</v>
      </c>
      <c r="L34" s="48">
        <v>1.0161285655071217E-2</v>
      </c>
      <c r="M34" s="9">
        <v>7208</v>
      </c>
      <c r="N34" s="9">
        <v>6560</v>
      </c>
      <c r="BB34" s="19">
        <v>633</v>
      </c>
      <c r="BC34" s="19">
        <v>721</v>
      </c>
    </row>
    <row r="35" spans="2:55" x14ac:dyDescent="0.2">
      <c r="B35" s="26">
        <v>27</v>
      </c>
      <c r="C35" s="45"/>
      <c r="D35" s="26" t="s">
        <v>38</v>
      </c>
      <c r="E35" s="26"/>
      <c r="F35" s="46"/>
      <c r="G35" s="47">
        <v>7</v>
      </c>
      <c r="H35" s="47">
        <v>4</v>
      </c>
      <c r="I35" s="47">
        <v>18883</v>
      </c>
      <c r="J35" s="8">
        <v>4.4801717972361155E-3</v>
      </c>
      <c r="K35" s="47">
        <v>24256</v>
      </c>
      <c r="L35" s="48">
        <v>4.7381177040967228E-3</v>
      </c>
      <c r="M35" s="9">
        <v>3168</v>
      </c>
      <c r="N35" s="9">
        <v>2871</v>
      </c>
      <c r="BB35" s="19">
        <v>1605</v>
      </c>
      <c r="BC35" s="19">
        <v>1856</v>
      </c>
    </row>
    <row r="36" spans="2:55" x14ac:dyDescent="0.2">
      <c r="B36" s="26">
        <v>28</v>
      </c>
      <c r="C36" s="45"/>
      <c r="D36" s="26" t="s">
        <v>39</v>
      </c>
      <c r="E36" s="26"/>
      <c r="F36" s="46"/>
      <c r="G36" s="47">
        <v>19</v>
      </c>
      <c r="H36" s="47">
        <v>14</v>
      </c>
      <c r="I36" s="47">
        <v>24310</v>
      </c>
      <c r="J36" s="8">
        <v>5.7677792930577749E-3</v>
      </c>
      <c r="K36" s="47">
        <v>27763</v>
      </c>
      <c r="L36" s="48">
        <v>5.4231679509744932E-3</v>
      </c>
      <c r="M36" s="9">
        <v>4040</v>
      </c>
      <c r="N36" s="9">
        <v>3689</v>
      </c>
      <c r="BB36" s="19">
        <v>0</v>
      </c>
      <c r="BC36" s="19">
        <v>0</v>
      </c>
    </row>
    <row r="37" spans="2:55" x14ac:dyDescent="0.2">
      <c r="B37" s="26">
        <v>29</v>
      </c>
      <c r="C37" s="45"/>
      <c r="D37" s="26" t="s">
        <v>40</v>
      </c>
      <c r="E37" s="26"/>
      <c r="F37" s="46"/>
      <c r="G37" s="47">
        <v>112</v>
      </c>
      <c r="H37" s="47">
        <v>106</v>
      </c>
      <c r="I37" s="47">
        <v>234440.33319999999</v>
      </c>
      <c r="J37" s="8">
        <v>5.5623204413349454E-2</v>
      </c>
      <c r="K37" s="47">
        <v>293718.85649999999</v>
      </c>
      <c r="L37" s="48">
        <v>5.737444401425193E-2</v>
      </c>
      <c r="M37" s="9">
        <v>38119.549160000002</v>
      </c>
      <c r="N37" s="9">
        <v>34122.342830000001</v>
      </c>
    </row>
    <row r="38" spans="2:55" x14ac:dyDescent="0.2">
      <c r="B38" s="26">
        <v>30</v>
      </c>
      <c r="C38" s="45"/>
      <c r="D38" s="26" t="s">
        <v>41</v>
      </c>
      <c r="E38" s="26"/>
      <c r="F38" s="46"/>
      <c r="G38" s="47">
        <v>2</v>
      </c>
      <c r="H38" s="47">
        <v>2</v>
      </c>
      <c r="I38" s="47">
        <v>980</v>
      </c>
      <c r="J38" s="8">
        <v>2.3251434418743806E-4</v>
      </c>
      <c r="K38" s="47">
        <v>1324</v>
      </c>
      <c r="L38" s="48">
        <v>2.5862746702770702E-4</v>
      </c>
      <c r="M38" s="9">
        <v>164</v>
      </c>
      <c r="N38" s="9">
        <v>859</v>
      </c>
    </row>
    <row r="39" spans="2:55" x14ac:dyDescent="0.2">
      <c r="B39" s="26">
        <v>31</v>
      </c>
      <c r="C39" s="45"/>
      <c r="D39" s="26" t="s">
        <v>42</v>
      </c>
      <c r="E39" s="26"/>
      <c r="F39" s="46"/>
      <c r="G39" s="47">
        <v>22</v>
      </c>
      <c r="H39" s="47">
        <v>9</v>
      </c>
      <c r="I39" s="47">
        <v>2376</v>
      </c>
      <c r="J39" s="8">
        <v>5.6372865488709474E-4</v>
      </c>
      <c r="K39" s="47">
        <v>1432</v>
      </c>
      <c r="L39" s="48">
        <v>2.7972396735927223E-4</v>
      </c>
      <c r="M39" s="9">
        <v>399</v>
      </c>
      <c r="N39" s="9">
        <v>362</v>
      </c>
      <c r="BB39" s="19">
        <v>655</v>
      </c>
      <c r="BC39" s="19">
        <v>818</v>
      </c>
    </row>
    <row r="40" spans="2:55" x14ac:dyDescent="0.2">
      <c r="B40" s="26">
        <v>32</v>
      </c>
      <c r="C40" s="45"/>
      <c r="D40" s="26" t="s">
        <v>43</v>
      </c>
      <c r="E40" s="26"/>
      <c r="F40" s="46"/>
      <c r="G40" s="47">
        <v>100</v>
      </c>
      <c r="H40" s="47">
        <v>179</v>
      </c>
      <c r="I40" s="47">
        <v>350858.64408</v>
      </c>
      <c r="J40" s="8">
        <v>8.3244558704851992E-2</v>
      </c>
      <c r="K40" s="47">
        <v>467795.99785255</v>
      </c>
      <c r="L40" s="48">
        <v>9.1378318738900052E-2</v>
      </c>
      <c r="M40" s="9">
        <v>57274.529869999998</v>
      </c>
      <c r="N40" s="9">
        <v>50780.472979999999</v>
      </c>
    </row>
    <row r="41" spans="2:55" x14ac:dyDescent="0.2">
      <c r="B41" s="26">
        <v>33</v>
      </c>
      <c r="C41" s="45"/>
      <c r="D41" s="26" t="s">
        <v>44</v>
      </c>
      <c r="E41" s="26"/>
      <c r="F41" s="46"/>
      <c r="G41" s="47">
        <v>49</v>
      </c>
      <c r="H41" s="47">
        <v>38</v>
      </c>
      <c r="I41" s="47">
        <v>41776.33</v>
      </c>
      <c r="J41" s="8">
        <v>9.9118326250081587E-3</v>
      </c>
      <c r="K41" s="47">
        <v>51009.380000000005</v>
      </c>
      <c r="L41" s="48">
        <v>9.9640685378049685E-3</v>
      </c>
      <c r="M41" s="9">
        <v>6891.91</v>
      </c>
      <c r="N41" s="9">
        <v>6300.07</v>
      </c>
    </row>
    <row r="42" spans="2:55" x14ac:dyDescent="0.2">
      <c r="B42" s="26">
        <v>34</v>
      </c>
      <c r="C42" s="45"/>
      <c r="D42" s="26" t="s">
        <v>45</v>
      </c>
      <c r="E42" s="26"/>
      <c r="F42" s="46"/>
      <c r="G42" s="47">
        <v>3</v>
      </c>
      <c r="H42" s="47">
        <v>2</v>
      </c>
      <c r="I42" s="47">
        <v>642</v>
      </c>
      <c r="J42" s="8">
        <v>1.5232062139626046E-4</v>
      </c>
      <c r="K42" s="47">
        <v>531</v>
      </c>
      <c r="L42" s="48">
        <v>1.0372445996352901E-4</v>
      </c>
      <c r="M42" s="9">
        <v>107</v>
      </c>
      <c r="N42" s="9">
        <v>98</v>
      </c>
      <c r="BB42" s="19">
        <v>920</v>
      </c>
      <c r="BC42" s="19">
        <v>1030</v>
      </c>
    </row>
    <row r="43" spans="2:55" x14ac:dyDescent="0.2">
      <c r="B43" s="26">
        <v>35</v>
      </c>
      <c r="C43" s="56"/>
      <c r="D43" s="26" t="s">
        <v>46</v>
      </c>
      <c r="E43" s="26"/>
      <c r="F43" s="46"/>
      <c r="G43" s="47">
        <v>3</v>
      </c>
      <c r="H43" s="47">
        <v>3</v>
      </c>
      <c r="I43" s="47">
        <v>1624.2928100000001</v>
      </c>
      <c r="J43" s="8">
        <v>3.8537895661787858E-4</v>
      </c>
      <c r="K43" s="57">
        <v>2048.00605</v>
      </c>
      <c r="L43" s="48">
        <v>4.0005333623030173E-4</v>
      </c>
      <c r="M43" s="9">
        <v>256.18912</v>
      </c>
      <c r="N43" s="9">
        <v>234.14723000000001</v>
      </c>
      <c r="BB43" s="19">
        <v>6179</v>
      </c>
      <c r="BC43" s="19">
        <v>7608</v>
      </c>
    </row>
    <row r="44" spans="2:55" x14ac:dyDescent="0.2">
      <c r="B44" s="26">
        <v>37</v>
      </c>
      <c r="C44" s="58" t="s">
        <v>47</v>
      </c>
      <c r="D44" s="50"/>
      <c r="E44" s="50"/>
      <c r="F44" s="51"/>
      <c r="G44" s="52">
        <v>0</v>
      </c>
      <c r="H44" s="52">
        <v>0</v>
      </c>
      <c r="I44" s="52">
        <v>0</v>
      </c>
      <c r="J44" s="10">
        <v>0</v>
      </c>
      <c r="K44" s="59">
        <v>0</v>
      </c>
      <c r="L44" s="60">
        <v>0</v>
      </c>
      <c r="M44" s="11">
        <v>0</v>
      </c>
      <c r="N44" s="11">
        <v>0</v>
      </c>
    </row>
    <row r="45" spans="2:55" x14ac:dyDescent="0.2">
      <c r="B45" s="26">
        <v>38</v>
      </c>
      <c r="C45" s="49" t="s">
        <v>48</v>
      </c>
      <c r="D45" s="50"/>
      <c r="E45" s="50"/>
      <c r="F45" s="51"/>
      <c r="G45" s="52">
        <v>222</v>
      </c>
      <c r="H45" s="52">
        <v>214</v>
      </c>
      <c r="I45" s="52">
        <v>151734</v>
      </c>
      <c r="J45" s="10">
        <v>3.6000338266261971E-2</v>
      </c>
      <c r="K45" s="59">
        <v>170348</v>
      </c>
      <c r="L45" s="60">
        <v>3.3275431837791414E-2</v>
      </c>
      <c r="M45" s="11">
        <v>23349</v>
      </c>
      <c r="N45" s="11">
        <v>21083</v>
      </c>
    </row>
    <row r="46" spans="2:55" ht="13.5" thickBot="1" x14ac:dyDescent="0.25">
      <c r="B46" s="26"/>
      <c r="C46" s="61" t="s">
        <v>49</v>
      </c>
      <c r="D46" s="62"/>
      <c r="E46" s="62"/>
      <c r="F46" s="63"/>
      <c r="G46" s="64">
        <v>2884</v>
      </c>
      <c r="H46" s="64">
        <v>4373</v>
      </c>
      <c r="I46" s="64">
        <v>4214793.7299300004</v>
      </c>
      <c r="J46" s="12">
        <v>1</v>
      </c>
      <c r="K46" s="64">
        <v>5119332.510255605</v>
      </c>
      <c r="L46" s="65">
        <v>1</v>
      </c>
      <c r="M46" s="64">
        <v>684524.14119096333</v>
      </c>
      <c r="N46" s="64">
        <v>623569.63354146469</v>
      </c>
      <c r="BB46" s="19">
        <v>0</v>
      </c>
      <c r="BC46" s="19">
        <v>0</v>
      </c>
    </row>
    <row r="47" spans="2:55" x14ac:dyDescent="0.2">
      <c r="B47" s="26"/>
      <c r="C47" s="17"/>
      <c r="D47" s="17" t="s">
        <v>0</v>
      </c>
      <c r="E47" s="17"/>
      <c r="F47" s="17"/>
      <c r="G47" s="27"/>
      <c r="H47" s="27"/>
      <c r="I47" s="27" t="s">
        <v>0</v>
      </c>
      <c r="J47" s="3"/>
      <c r="K47" s="13" t="s">
        <v>0</v>
      </c>
      <c r="L47" s="48" t="s">
        <v>0</v>
      </c>
      <c r="M47" s="26"/>
      <c r="N47" s="26"/>
      <c r="BB47" s="19">
        <v>0</v>
      </c>
      <c r="BC47" s="19">
        <v>0</v>
      </c>
    </row>
    <row r="48" spans="2:55" x14ac:dyDescent="0.2">
      <c r="B48" s="26"/>
      <c r="C48" s="26"/>
      <c r="D48" s="26"/>
      <c r="E48" s="26"/>
      <c r="F48" s="26"/>
      <c r="G48" s="27"/>
      <c r="H48" s="27"/>
      <c r="I48" s="27"/>
      <c r="J48" s="3"/>
      <c r="K48" s="13"/>
      <c r="L48" s="48"/>
      <c r="M48" s="26"/>
      <c r="N48" s="26"/>
    </row>
    <row r="53" spans="7:13" x14ac:dyDescent="0.2">
      <c r="G53" s="16"/>
      <c r="H53" s="16"/>
      <c r="I53" s="16"/>
      <c r="J53" s="16"/>
      <c r="K53" s="16"/>
      <c r="L53" s="16"/>
      <c r="M53" s="16"/>
    </row>
  </sheetData>
  <pageMargins left="0.35433070866141736" right="0.27559055118110237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19" zoomScaleNormal="100" workbookViewId="0">
      <selection activeCell="H42" sqref="H42"/>
    </sheetView>
  </sheetViews>
  <sheetFormatPr defaultRowHeight="12.75" x14ac:dyDescent="0.2"/>
  <cols>
    <col min="1" max="1" width="1.85546875" style="108" customWidth="1"/>
    <col min="2" max="3" width="9.140625" style="108"/>
    <col min="4" max="4" width="10.85546875" style="108" customWidth="1"/>
    <col min="5" max="6" width="9.140625" style="108"/>
    <col min="7" max="7" width="11.85546875" style="108" customWidth="1"/>
    <col min="8" max="8" width="9.7109375" style="108" bestFit="1" customWidth="1"/>
    <col min="9" max="16384" width="9.140625" style="108"/>
  </cols>
  <sheetData>
    <row r="1" spans="2:8" x14ac:dyDescent="0.2">
      <c r="B1" s="108" t="s">
        <v>54</v>
      </c>
    </row>
    <row r="2" spans="2:8" s="113" customFormat="1" ht="15.75" x14ac:dyDescent="0.25">
      <c r="B2" s="111" t="s">
        <v>1</v>
      </c>
      <c r="C2" s="111"/>
      <c r="D2" s="111"/>
      <c r="E2" s="111"/>
      <c r="F2" s="111"/>
      <c r="G2" s="111"/>
      <c r="H2" s="111"/>
    </row>
    <row r="3" spans="2:8" s="113" customFormat="1" ht="15.75" x14ac:dyDescent="0.25">
      <c r="B3" s="158" t="s">
        <v>55</v>
      </c>
      <c r="C3" s="111"/>
      <c r="D3" s="111"/>
      <c r="E3" s="111"/>
      <c r="F3" s="111"/>
      <c r="G3" s="111"/>
      <c r="H3" s="111"/>
    </row>
    <row r="4" spans="2:8" s="113" customFormat="1" ht="15.75" x14ac:dyDescent="0.25">
      <c r="B4" s="111" t="s">
        <v>56</v>
      </c>
      <c r="C4" s="109"/>
      <c r="D4" s="109"/>
      <c r="E4" s="109"/>
      <c r="F4" s="112"/>
      <c r="G4" s="112"/>
      <c r="H4" s="112"/>
    </row>
    <row r="5" spans="2:8" x14ac:dyDescent="0.2">
      <c r="B5" s="159" t="s">
        <v>57</v>
      </c>
      <c r="C5" s="159"/>
      <c r="D5" s="159"/>
      <c r="E5" s="159"/>
      <c r="F5" s="160"/>
      <c r="G5" s="160"/>
      <c r="H5" s="160"/>
    </row>
    <row r="6" spans="2:8" x14ac:dyDescent="0.2">
      <c r="B6" s="161"/>
      <c r="C6" s="161"/>
      <c r="D6" s="161"/>
      <c r="E6" s="161"/>
      <c r="F6" s="161"/>
      <c r="G6" s="161"/>
      <c r="H6" s="161"/>
    </row>
    <row r="7" spans="2:8" x14ac:dyDescent="0.2">
      <c r="B7" s="161"/>
      <c r="C7" s="161"/>
      <c r="D7" s="161"/>
      <c r="E7" s="161"/>
      <c r="F7" s="161"/>
      <c r="G7" s="161"/>
      <c r="H7" s="161"/>
    </row>
    <row r="8" spans="2:8" ht="21.75" customHeight="1" x14ac:dyDescent="0.2">
      <c r="B8" s="162"/>
    </row>
    <row r="9" spans="2:8" x14ac:dyDescent="0.2">
      <c r="B9" s="159"/>
    </row>
    <row r="27" spans="2:2" x14ac:dyDescent="0.2">
      <c r="B27" s="108" t="s">
        <v>54</v>
      </c>
    </row>
    <row r="40" spans="3:24" ht="36" x14ac:dyDescent="0.2">
      <c r="C40" s="163"/>
      <c r="D40" s="164" t="s">
        <v>14</v>
      </c>
      <c r="E40" s="165" t="s">
        <v>11</v>
      </c>
      <c r="F40" s="165" t="s">
        <v>32</v>
      </c>
      <c r="G40" s="164" t="s">
        <v>58</v>
      </c>
      <c r="H40" s="165" t="s">
        <v>48</v>
      </c>
      <c r="I40" s="165" t="s">
        <v>59</v>
      </c>
      <c r="J40" s="166"/>
      <c r="K40" s="167"/>
      <c r="L40" s="162"/>
      <c r="M40" s="162"/>
      <c r="N40" s="162"/>
      <c r="O40" s="162"/>
    </row>
    <row r="41" spans="3:24" x14ac:dyDescent="0.2">
      <c r="C41" s="163" t="s">
        <v>60</v>
      </c>
      <c r="D41" s="168">
        <f>[2]Özet!I11</f>
        <v>4476638.024079999</v>
      </c>
      <c r="E41" s="168">
        <f>[2]Özet!I8</f>
        <v>244245.60655000003</v>
      </c>
      <c r="F41" s="168">
        <f>[2]Özet!I29</f>
        <v>4259319.3075999999</v>
      </c>
      <c r="G41" s="168">
        <f>[2]Özet!I44</f>
        <v>0</v>
      </c>
      <c r="H41" s="168">
        <f>[2]Özet!I45</f>
        <v>433841.38</v>
      </c>
      <c r="I41" s="168">
        <f>SUM(D41:H41)</f>
        <v>9414044.3182299994</v>
      </c>
      <c r="J41" s="166"/>
      <c r="K41" s="115"/>
      <c r="L41" s="115"/>
      <c r="M41" s="115"/>
      <c r="N41" s="115"/>
      <c r="O41" s="115"/>
    </row>
    <row r="42" spans="3:24" x14ac:dyDescent="0.2">
      <c r="C42" s="163" t="s">
        <v>61</v>
      </c>
      <c r="D42" s="168">
        <v>3262257.9394464744</v>
      </c>
      <c r="E42" s="168">
        <v>68283.285420109009</v>
      </c>
      <c r="F42" s="168">
        <v>2679926.7144228681</v>
      </c>
      <c r="G42" s="168">
        <v>188413</v>
      </c>
      <c r="H42" s="168">
        <v>9545.75</v>
      </c>
      <c r="I42" s="168">
        <f>SUM(D42:H42)</f>
        <v>6208426.6892894516</v>
      </c>
      <c r="J42" s="166"/>
      <c r="K42" s="115"/>
      <c r="L42" s="115"/>
      <c r="M42" s="115"/>
      <c r="N42" s="115"/>
      <c r="O42" s="169"/>
      <c r="P42" s="170"/>
      <c r="Q42" s="170"/>
      <c r="R42" s="170"/>
      <c r="S42" s="171"/>
      <c r="T42" s="172"/>
      <c r="U42" s="171"/>
      <c r="V42" s="172"/>
      <c r="W42" s="83"/>
      <c r="X42" s="173"/>
    </row>
    <row r="43" spans="3:24" x14ac:dyDescent="0.2">
      <c r="C43" s="163" t="s">
        <v>62</v>
      </c>
      <c r="D43" s="85">
        <f t="shared" ref="D43:H43" si="0">(D41-D42)/D42</f>
        <v>0.37225139985085764</v>
      </c>
      <c r="E43" s="85">
        <f t="shared" si="0"/>
        <v>2.5769457349231648</v>
      </c>
      <c r="F43" s="85">
        <f t="shared" si="0"/>
        <v>0.58934171023302018</v>
      </c>
      <c r="G43" s="86">
        <f t="shared" si="0"/>
        <v>-1</v>
      </c>
      <c r="H43" s="86">
        <f t="shared" si="0"/>
        <v>44.448642589634133</v>
      </c>
      <c r="I43" s="85">
        <f>(I41-I42)/I42</f>
        <v>0.51633333038638618</v>
      </c>
      <c r="J43" s="166"/>
      <c r="K43" s="87"/>
      <c r="L43" s="87"/>
      <c r="M43" s="87"/>
      <c r="N43" s="87"/>
      <c r="O43" s="170"/>
      <c r="P43" s="174"/>
      <c r="Q43" s="170"/>
      <c r="R43" s="170"/>
      <c r="S43" s="175"/>
      <c r="T43" s="176"/>
      <c r="U43" s="175"/>
      <c r="V43" s="176"/>
      <c r="W43" s="91"/>
      <c r="X43" s="173"/>
    </row>
    <row r="44" spans="3:24" ht="8.25" customHeight="1" x14ac:dyDescent="0.2">
      <c r="C44" s="163"/>
      <c r="D44" s="166"/>
      <c r="E44" s="166"/>
      <c r="F44" s="166"/>
      <c r="G44" s="166"/>
      <c r="H44" s="166"/>
      <c r="I44" s="166"/>
      <c r="J44" s="166"/>
      <c r="K44" s="87"/>
      <c r="L44" s="87"/>
      <c r="M44" s="87"/>
      <c r="N44" s="87"/>
      <c r="O44" s="170"/>
      <c r="P44" s="174"/>
      <c r="Q44" s="170"/>
      <c r="R44" s="170"/>
      <c r="S44" s="175"/>
      <c r="T44" s="176"/>
      <c r="U44" s="175"/>
      <c r="V44" s="176"/>
      <c r="W44" s="91"/>
      <c r="X44" s="173"/>
    </row>
    <row r="45" spans="3:24" x14ac:dyDescent="0.2">
      <c r="C45" s="163" t="s">
        <v>60</v>
      </c>
      <c r="D45" s="92">
        <f>D41/I41</f>
        <v>0.47552761308029229</v>
      </c>
      <c r="E45" s="92">
        <f>E41/I41</f>
        <v>2.5944811633935708E-2</v>
      </c>
      <c r="F45" s="92">
        <f>F41/I41</f>
        <v>0.45244309072902522</v>
      </c>
      <c r="G45" s="92">
        <f>G41/I41</f>
        <v>0</v>
      </c>
      <c r="H45" s="92">
        <f>H41/I41</f>
        <v>4.6084484556746762E-2</v>
      </c>
      <c r="I45" s="92">
        <f>I41/I41</f>
        <v>1</v>
      </c>
      <c r="J45" s="166"/>
      <c r="O45" s="169"/>
      <c r="P45" s="174"/>
      <c r="Q45" s="170"/>
      <c r="R45" s="170"/>
      <c r="S45" s="171"/>
      <c r="T45" s="172"/>
      <c r="U45" s="171"/>
      <c r="V45" s="172"/>
      <c r="W45" s="83"/>
      <c r="X45" s="173"/>
    </row>
    <row r="46" spans="3:24" x14ac:dyDescent="0.2">
      <c r="C46" s="163" t="s">
        <v>61</v>
      </c>
      <c r="D46" s="92">
        <f>D42/$I$42</f>
        <v>0.52545646469086948</v>
      </c>
      <c r="E46" s="92">
        <f t="shared" ref="E46:I46" si="1">E42/$I$42</f>
        <v>1.0998484614130792E-2</v>
      </c>
      <c r="F46" s="92">
        <f t="shared" si="1"/>
        <v>0.43165955700921438</v>
      </c>
      <c r="G46" s="92">
        <f t="shared" si="1"/>
        <v>3.0347946336395201E-2</v>
      </c>
      <c r="H46" s="92">
        <f t="shared" si="1"/>
        <v>1.5375473493901403E-3</v>
      </c>
      <c r="I46" s="92">
        <f t="shared" si="1"/>
        <v>1</v>
      </c>
      <c r="J46" s="166"/>
      <c r="O46" s="170"/>
      <c r="P46" s="177"/>
      <c r="Q46" s="170"/>
      <c r="R46" s="170"/>
      <c r="S46" s="175"/>
      <c r="T46" s="176"/>
      <c r="U46" s="175"/>
      <c r="V46" s="176"/>
      <c r="W46" s="91"/>
      <c r="X46" s="173"/>
    </row>
    <row r="47" spans="3:24" x14ac:dyDescent="0.2">
      <c r="C47" s="178"/>
      <c r="O47" s="170"/>
      <c r="P47" s="174"/>
      <c r="Q47" s="170"/>
      <c r="R47" s="170"/>
      <c r="S47" s="175"/>
      <c r="T47" s="176"/>
      <c r="U47" s="175"/>
      <c r="V47" s="176"/>
      <c r="W47" s="91"/>
      <c r="X47" s="173"/>
    </row>
    <row r="48" spans="3:24" x14ac:dyDescent="0.2">
      <c r="C48" s="178"/>
      <c r="D48" s="95"/>
      <c r="E48" s="95"/>
      <c r="F48" s="95"/>
      <c r="G48" s="96"/>
      <c r="H48" s="95"/>
      <c r="I48" s="95"/>
      <c r="O48" s="170"/>
      <c r="P48" s="174"/>
      <c r="Q48" s="170"/>
      <c r="R48" s="170"/>
      <c r="S48" s="175"/>
      <c r="T48" s="176"/>
      <c r="U48" s="175"/>
      <c r="V48" s="176"/>
      <c r="W48" s="91"/>
      <c r="X48" s="173"/>
    </row>
    <row r="49" spans="4:24" x14ac:dyDescent="0.2">
      <c r="O49" s="170"/>
      <c r="P49" s="174"/>
      <c r="Q49" s="170"/>
      <c r="R49" s="170"/>
      <c r="S49" s="175"/>
      <c r="T49" s="176"/>
      <c r="U49" s="175"/>
      <c r="V49" s="176"/>
      <c r="W49" s="91"/>
      <c r="X49" s="173"/>
    </row>
    <row r="50" spans="4:24" x14ac:dyDescent="0.2">
      <c r="D50" s="179"/>
      <c r="E50" s="180"/>
      <c r="F50" s="181"/>
      <c r="G50" s="180"/>
      <c r="H50" s="180"/>
      <c r="I50" s="180"/>
      <c r="J50" s="115"/>
      <c r="O50" s="170"/>
      <c r="P50" s="174"/>
      <c r="Q50" s="174"/>
      <c r="R50" s="174"/>
      <c r="S50" s="175"/>
      <c r="T50" s="176"/>
      <c r="U50" s="175"/>
      <c r="V50" s="176"/>
      <c r="W50" s="91"/>
      <c r="X50" s="173"/>
    </row>
    <row r="51" spans="4:24" x14ac:dyDescent="0.2">
      <c r="D51" s="182"/>
      <c r="E51" s="183"/>
      <c r="F51" s="183"/>
      <c r="G51" s="183"/>
      <c r="H51" s="183"/>
      <c r="I51" s="183"/>
      <c r="J51" s="115"/>
      <c r="O51" s="170"/>
      <c r="P51" s="174"/>
      <c r="Q51" s="174"/>
      <c r="R51" s="174"/>
      <c r="S51" s="175"/>
      <c r="T51" s="176"/>
      <c r="U51" s="175"/>
      <c r="V51" s="176"/>
      <c r="W51" s="91"/>
      <c r="X51" s="173"/>
    </row>
    <row r="52" spans="4:24" x14ac:dyDescent="0.2">
      <c r="D52" s="182"/>
      <c r="E52" s="183"/>
      <c r="F52" s="183"/>
      <c r="G52" s="183"/>
      <c r="H52" s="183"/>
      <c r="I52" s="183"/>
      <c r="J52" s="115"/>
      <c r="O52" s="170"/>
      <c r="P52" s="174"/>
      <c r="Q52" s="174"/>
      <c r="R52" s="174"/>
      <c r="S52" s="175"/>
      <c r="T52" s="176"/>
      <c r="U52" s="175"/>
      <c r="V52" s="176"/>
      <c r="W52" s="91"/>
      <c r="X52" s="173"/>
    </row>
    <row r="53" spans="4:24" x14ac:dyDescent="0.2">
      <c r="D53" s="115"/>
      <c r="E53" s="115"/>
      <c r="F53" s="115"/>
      <c r="G53" s="115"/>
      <c r="H53" s="115"/>
      <c r="I53" s="115"/>
      <c r="J53" s="115"/>
      <c r="O53" s="170"/>
      <c r="P53" s="174"/>
      <c r="Q53" s="174"/>
      <c r="R53" s="174"/>
      <c r="S53" s="175"/>
      <c r="T53" s="176"/>
      <c r="U53" s="175"/>
      <c r="V53" s="176"/>
      <c r="W53" s="91"/>
      <c r="X53" s="173"/>
    </row>
    <row r="54" spans="4:24" x14ac:dyDescent="0.2">
      <c r="D54" s="115"/>
      <c r="E54" s="115"/>
      <c r="F54" s="115"/>
      <c r="G54" s="115"/>
      <c r="H54" s="115"/>
      <c r="I54" s="115"/>
      <c r="J54" s="115"/>
      <c r="O54" s="170"/>
      <c r="P54" s="174"/>
      <c r="Q54" s="174"/>
      <c r="R54" s="174"/>
      <c r="S54" s="175"/>
      <c r="T54" s="176"/>
      <c r="U54" s="175"/>
      <c r="V54" s="176"/>
      <c r="W54" s="91"/>
      <c r="X54" s="173"/>
    </row>
    <row r="55" spans="4:24" x14ac:dyDescent="0.2">
      <c r="O55" s="170"/>
      <c r="P55" s="174"/>
      <c r="Q55" s="174"/>
      <c r="R55" s="174"/>
      <c r="S55" s="175"/>
      <c r="T55" s="176"/>
      <c r="U55" s="175"/>
      <c r="V55" s="176"/>
      <c r="W55" s="91"/>
      <c r="X55" s="173"/>
    </row>
    <row r="56" spans="4:24" x14ac:dyDescent="0.2">
      <c r="O56" s="170"/>
      <c r="P56" s="174"/>
      <c r="Q56" s="174"/>
      <c r="R56" s="174"/>
      <c r="S56" s="175"/>
      <c r="T56" s="176"/>
      <c r="U56" s="175"/>
      <c r="V56" s="176"/>
      <c r="W56" s="91"/>
      <c r="X56" s="173"/>
    </row>
    <row r="57" spans="4:24" x14ac:dyDescent="0.2">
      <c r="O57" s="170"/>
      <c r="P57" s="174"/>
      <c r="Q57" s="174"/>
      <c r="R57" s="174"/>
      <c r="S57" s="175"/>
      <c r="T57" s="176"/>
      <c r="U57" s="175"/>
      <c r="V57" s="176"/>
      <c r="W57" s="91"/>
      <c r="X57" s="173"/>
    </row>
    <row r="58" spans="4:24" x14ac:dyDescent="0.2">
      <c r="O58" s="170"/>
      <c r="P58" s="174"/>
      <c r="Q58" s="174"/>
      <c r="R58" s="174"/>
      <c r="S58" s="175"/>
      <c r="T58" s="176"/>
      <c r="U58" s="175"/>
      <c r="V58" s="176"/>
      <c r="W58" s="91"/>
      <c r="X58" s="173"/>
    </row>
    <row r="59" spans="4:24" x14ac:dyDescent="0.2">
      <c r="O59" s="170"/>
      <c r="P59" s="174"/>
      <c r="Q59" s="174"/>
      <c r="R59" s="174"/>
      <c r="S59" s="175"/>
      <c r="T59" s="176"/>
      <c r="U59" s="175"/>
      <c r="V59" s="176"/>
      <c r="W59" s="91"/>
      <c r="X59" s="173"/>
    </row>
    <row r="60" spans="4:24" x14ac:dyDescent="0.2">
      <c r="O60" s="170"/>
      <c r="P60" s="174"/>
      <c r="Q60" s="174"/>
      <c r="R60" s="174"/>
      <c r="S60" s="175"/>
      <c r="T60" s="176"/>
      <c r="U60" s="175"/>
      <c r="V60" s="176"/>
      <c r="W60" s="91"/>
      <c r="X60" s="173"/>
    </row>
    <row r="61" spans="4:24" x14ac:dyDescent="0.2">
      <c r="O61" s="170"/>
      <c r="P61" s="174"/>
      <c r="Q61" s="174"/>
      <c r="R61" s="174"/>
      <c r="S61" s="175"/>
      <c r="T61" s="176"/>
      <c r="U61" s="175"/>
      <c r="V61" s="176"/>
      <c r="W61" s="91"/>
      <c r="X61" s="173"/>
    </row>
    <row r="62" spans="4:24" x14ac:dyDescent="0.2">
      <c r="O62" s="170"/>
      <c r="P62" s="174"/>
      <c r="Q62" s="174"/>
      <c r="R62" s="174"/>
      <c r="S62" s="175"/>
      <c r="T62" s="176"/>
      <c r="U62" s="175"/>
      <c r="V62" s="176"/>
      <c r="W62" s="91"/>
      <c r="X62" s="173"/>
    </row>
    <row r="63" spans="4:24" x14ac:dyDescent="0.2">
      <c r="O63" s="169"/>
      <c r="P63" s="174"/>
      <c r="Q63" s="174"/>
      <c r="R63" s="174"/>
      <c r="S63" s="171"/>
      <c r="T63" s="172"/>
      <c r="U63" s="171"/>
      <c r="V63" s="172"/>
      <c r="W63" s="83"/>
      <c r="X63" s="173"/>
    </row>
    <row r="64" spans="4:24" x14ac:dyDescent="0.2">
      <c r="O64" s="170"/>
      <c r="P64" s="174"/>
      <c r="Q64" s="174"/>
      <c r="R64" s="174"/>
      <c r="S64" s="175"/>
      <c r="T64" s="176"/>
      <c r="U64" s="175"/>
      <c r="V64" s="176"/>
      <c r="W64" s="91"/>
      <c r="X64" s="173"/>
    </row>
    <row r="65" spans="15:24" x14ac:dyDescent="0.2">
      <c r="O65" s="170"/>
      <c r="P65" s="174"/>
      <c r="Q65" s="174"/>
      <c r="R65" s="174"/>
      <c r="S65" s="175"/>
      <c r="T65" s="176"/>
      <c r="U65" s="175"/>
      <c r="V65" s="176"/>
      <c r="W65" s="91"/>
      <c r="X65" s="173"/>
    </row>
    <row r="66" spans="15:24" x14ac:dyDescent="0.2">
      <c r="O66" s="170"/>
      <c r="P66" s="174"/>
      <c r="Q66" s="174"/>
      <c r="R66" s="174"/>
      <c r="S66" s="175"/>
      <c r="T66" s="176"/>
      <c r="U66" s="175"/>
      <c r="V66" s="176"/>
      <c r="W66" s="91"/>
      <c r="X66" s="173"/>
    </row>
    <row r="67" spans="15:24" x14ac:dyDescent="0.2">
      <c r="O67" s="170"/>
      <c r="P67" s="174"/>
      <c r="Q67" s="174"/>
      <c r="R67" s="174"/>
      <c r="S67" s="175"/>
      <c r="T67" s="176"/>
      <c r="U67" s="175"/>
      <c r="V67" s="176"/>
      <c r="W67" s="91"/>
      <c r="X67" s="173"/>
    </row>
    <row r="68" spans="15:24" x14ac:dyDescent="0.2">
      <c r="O68" s="170"/>
      <c r="P68" s="174"/>
      <c r="Q68" s="174"/>
      <c r="R68" s="174"/>
      <c r="S68" s="175"/>
      <c r="T68" s="176"/>
      <c r="U68" s="175"/>
      <c r="V68" s="176"/>
      <c r="W68" s="91"/>
      <c r="X68" s="173"/>
    </row>
    <row r="69" spans="15:24" x14ac:dyDescent="0.2">
      <c r="O69" s="170"/>
      <c r="P69" s="174"/>
      <c r="Q69" s="174"/>
      <c r="R69" s="174"/>
      <c r="S69" s="175"/>
      <c r="T69" s="176"/>
      <c r="U69" s="175"/>
      <c r="V69" s="176"/>
      <c r="W69" s="91"/>
      <c r="X69" s="173"/>
    </row>
    <row r="70" spans="15:24" x14ac:dyDescent="0.2">
      <c r="O70" s="170"/>
      <c r="P70" s="174"/>
      <c r="Q70" s="174"/>
      <c r="R70" s="174"/>
      <c r="S70" s="175"/>
      <c r="T70" s="176"/>
      <c r="U70" s="175"/>
      <c r="V70" s="176"/>
      <c r="W70" s="91"/>
      <c r="X70" s="173"/>
    </row>
    <row r="71" spans="15:24" x14ac:dyDescent="0.2">
      <c r="O71" s="170"/>
      <c r="P71" s="174"/>
      <c r="Q71" s="174"/>
      <c r="R71" s="174"/>
      <c r="S71" s="175"/>
      <c r="T71" s="176"/>
      <c r="U71" s="175"/>
      <c r="V71" s="176"/>
      <c r="W71" s="91"/>
      <c r="X71" s="173"/>
    </row>
    <row r="72" spans="15:24" x14ac:dyDescent="0.2">
      <c r="O72" s="170"/>
      <c r="P72" s="174"/>
      <c r="Q72" s="174"/>
      <c r="R72" s="174"/>
      <c r="S72" s="175"/>
      <c r="T72" s="176"/>
      <c r="U72" s="175"/>
      <c r="V72" s="176"/>
      <c r="W72" s="91"/>
      <c r="X72" s="173"/>
    </row>
    <row r="73" spans="15:24" x14ac:dyDescent="0.2">
      <c r="O73" s="170"/>
      <c r="P73" s="174"/>
      <c r="Q73" s="174"/>
      <c r="R73" s="174"/>
      <c r="S73" s="175"/>
      <c r="T73" s="176"/>
      <c r="U73" s="175"/>
      <c r="V73" s="176"/>
      <c r="W73" s="91"/>
      <c r="X73" s="173"/>
    </row>
    <row r="74" spans="15:24" x14ac:dyDescent="0.2">
      <c r="O74" s="170"/>
      <c r="P74" s="174"/>
      <c r="Q74" s="174"/>
      <c r="R74" s="174"/>
      <c r="S74" s="175"/>
      <c r="T74" s="176"/>
      <c r="U74" s="175"/>
      <c r="V74" s="176"/>
      <c r="W74" s="91"/>
      <c r="X74" s="173"/>
    </row>
    <row r="75" spans="15:24" x14ac:dyDescent="0.2">
      <c r="O75" s="170"/>
      <c r="P75" s="174"/>
      <c r="Q75" s="174"/>
      <c r="R75" s="174"/>
      <c r="S75" s="175"/>
      <c r="T75" s="176"/>
      <c r="U75" s="175"/>
      <c r="V75" s="176"/>
      <c r="W75" s="91"/>
      <c r="X75" s="173"/>
    </row>
    <row r="76" spans="15:24" x14ac:dyDescent="0.2">
      <c r="O76" s="170"/>
      <c r="P76" s="174"/>
      <c r="Q76" s="174"/>
      <c r="R76" s="174"/>
      <c r="S76" s="175"/>
      <c r="T76" s="176"/>
      <c r="U76" s="175"/>
      <c r="V76" s="176"/>
      <c r="W76" s="91"/>
      <c r="X76" s="173"/>
    </row>
    <row r="77" spans="15:24" x14ac:dyDescent="0.2">
      <c r="O77" s="170"/>
      <c r="P77" s="174"/>
      <c r="Q77" s="174"/>
      <c r="R77" s="174"/>
      <c r="S77" s="175"/>
      <c r="T77" s="176"/>
      <c r="U77" s="175"/>
      <c r="V77" s="176"/>
      <c r="W77" s="91"/>
      <c r="X77" s="173"/>
    </row>
    <row r="78" spans="15:24" x14ac:dyDescent="0.2">
      <c r="O78" s="169"/>
      <c r="P78" s="174"/>
      <c r="Q78" s="174"/>
      <c r="R78" s="174"/>
      <c r="S78" s="184"/>
      <c r="T78" s="172"/>
      <c r="U78" s="184"/>
      <c r="V78" s="172"/>
      <c r="W78" s="83"/>
      <c r="X78" s="173"/>
    </row>
    <row r="79" spans="15:24" x14ac:dyDescent="0.2">
      <c r="O79" s="169"/>
      <c r="P79" s="185"/>
      <c r="Q79" s="185"/>
      <c r="R79" s="185"/>
      <c r="S79" s="171"/>
      <c r="T79" s="186"/>
      <c r="U79" s="171"/>
      <c r="V79" s="186"/>
      <c r="W79" s="105"/>
      <c r="X79" s="173"/>
    </row>
    <row r="80" spans="15:24" x14ac:dyDescent="0.2">
      <c r="O80" s="173"/>
      <c r="P80" s="173"/>
      <c r="Q80" s="173"/>
      <c r="R80" s="173"/>
      <c r="S80" s="173"/>
      <c r="T80" s="173"/>
      <c r="U80" s="173"/>
      <c r="V80" s="173"/>
      <c r="W80" s="173"/>
      <c r="X80" s="173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1"/>
  <sheetViews>
    <sheetView showGridLines="0" topLeftCell="A13" workbookViewId="0">
      <selection activeCell="L41" sqref="L41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7" style="19" customWidth="1"/>
    <col min="4" max="5" width="9.140625" style="19"/>
    <col min="6" max="6" width="23" style="19" customWidth="1"/>
    <col min="7" max="9" width="12.42578125" style="19" customWidth="1"/>
    <col min="10" max="10" width="14" style="14" bestFit="1" customWidth="1"/>
    <col min="11" max="11" width="14" style="19" bestFit="1" customWidth="1"/>
    <col min="12" max="12" width="9" style="19" customWidth="1"/>
    <col min="13" max="13" width="14" style="19" bestFit="1" customWidth="1"/>
    <col min="14" max="14" width="11.42578125" style="19" bestFit="1" customWidth="1"/>
    <col min="15" max="16384" width="9.140625" style="19"/>
  </cols>
  <sheetData>
    <row r="1" spans="2:55" x14ac:dyDescent="0.2">
      <c r="B1" s="17" t="s">
        <v>0</v>
      </c>
      <c r="C1" s="17"/>
      <c r="D1" s="17"/>
      <c r="E1" s="17"/>
      <c r="F1" s="17"/>
      <c r="G1" s="18"/>
      <c r="H1" s="18"/>
      <c r="I1" s="18"/>
      <c r="J1" s="1"/>
      <c r="K1" s="18"/>
      <c r="L1" s="18"/>
      <c r="M1" s="17"/>
      <c r="N1" s="17"/>
    </row>
    <row r="2" spans="2:55" s="24" customFormat="1" ht="15.75" x14ac:dyDescent="0.25">
      <c r="B2" s="20" t="s">
        <v>0</v>
      </c>
      <c r="C2" s="21" t="s">
        <v>1</v>
      </c>
      <c r="D2" s="22"/>
      <c r="E2" s="22"/>
      <c r="F2" s="22"/>
      <c r="G2" s="22"/>
      <c r="H2" s="22"/>
      <c r="I2" s="22"/>
      <c r="J2" s="2"/>
      <c r="K2" s="22"/>
      <c r="L2" s="23"/>
      <c r="M2" s="20"/>
      <c r="N2" s="20"/>
    </row>
    <row r="3" spans="2:55" s="24" customFormat="1" ht="15.75" x14ac:dyDescent="0.25">
      <c r="B3" s="20" t="s">
        <v>0</v>
      </c>
      <c r="C3" s="25" t="s">
        <v>2</v>
      </c>
      <c r="D3" s="22"/>
      <c r="E3" s="22"/>
      <c r="F3" s="22"/>
      <c r="G3" s="22"/>
      <c r="H3" s="22"/>
      <c r="I3" s="22"/>
      <c r="J3" s="2"/>
      <c r="K3" s="22"/>
      <c r="L3" s="23"/>
      <c r="M3" s="20"/>
      <c r="N3" s="20"/>
    </row>
    <row r="4" spans="2:55" s="24" customFormat="1" ht="15.75" x14ac:dyDescent="0.25">
      <c r="B4" s="20"/>
      <c r="C4" s="25"/>
      <c r="D4" s="22"/>
      <c r="E4" s="22"/>
      <c r="F4" s="22"/>
      <c r="G4" s="22"/>
      <c r="H4" s="22"/>
      <c r="I4" s="22"/>
      <c r="J4" s="2"/>
      <c r="K4" s="22"/>
      <c r="L4" s="23"/>
      <c r="M4" s="20"/>
      <c r="N4" s="20"/>
    </row>
    <row r="5" spans="2:55" ht="13.5" thickBot="1" x14ac:dyDescent="0.25">
      <c r="B5" s="26"/>
      <c r="C5" s="26"/>
      <c r="D5" s="26"/>
      <c r="E5" s="26"/>
      <c r="F5" s="26"/>
      <c r="G5" s="27"/>
      <c r="H5" s="27"/>
      <c r="I5" s="27"/>
      <c r="J5" s="3"/>
      <c r="K5" s="27"/>
      <c r="L5" s="27"/>
      <c r="M5" s="26"/>
      <c r="N5" s="26"/>
    </row>
    <row r="6" spans="2:55" ht="13.5" thickBot="1" x14ac:dyDescent="0.25">
      <c r="B6" s="26"/>
      <c r="C6" s="28" t="s">
        <v>3</v>
      </c>
      <c r="D6" s="29"/>
      <c r="E6" s="30" t="s">
        <v>68</v>
      </c>
      <c r="F6" s="31"/>
      <c r="G6" s="32"/>
      <c r="H6" s="32"/>
      <c r="I6" s="32"/>
      <c r="J6" s="4"/>
      <c r="K6" s="32"/>
      <c r="L6" s="32"/>
      <c r="M6" s="33"/>
      <c r="N6" s="26"/>
    </row>
    <row r="7" spans="2:55" ht="39" thickBot="1" x14ac:dyDescent="0.25">
      <c r="B7" s="26"/>
      <c r="C7" s="34" t="s">
        <v>4</v>
      </c>
      <c r="D7" s="35"/>
      <c r="E7" s="35"/>
      <c r="F7" s="125">
        <v>8960</v>
      </c>
      <c r="G7" s="66" t="s">
        <v>51</v>
      </c>
      <c r="H7" s="66" t="s">
        <v>52</v>
      </c>
      <c r="I7" s="36" t="s">
        <v>5</v>
      </c>
      <c r="J7" s="5" t="s">
        <v>6</v>
      </c>
      <c r="K7" s="37" t="s">
        <v>7</v>
      </c>
      <c r="L7" s="37" t="s">
        <v>8</v>
      </c>
      <c r="M7" s="38" t="s">
        <v>9</v>
      </c>
      <c r="N7" s="38" t="s">
        <v>10</v>
      </c>
    </row>
    <row r="8" spans="2:55" x14ac:dyDescent="0.2">
      <c r="B8" s="26"/>
      <c r="C8" s="39" t="s">
        <v>11</v>
      </c>
      <c r="D8" s="40"/>
      <c r="E8" s="40"/>
      <c r="F8" s="41"/>
      <c r="G8" s="42">
        <v>496.12849162011173</v>
      </c>
      <c r="H8" s="42">
        <v>427</v>
      </c>
      <c r="I8" s="42">
        <v>491013.57050999999</v>
      </c>
      <c r="J8" s="6">
        <v>3.2002049881934315E-2</v>
      </c>
      <c r="K8" s="43">
        <v>587176.61495786393</v>
      </c>
      <c r="L8" s="44">
        <v>3.1755494494915104E-2</v>
      </c>
      <c r="M8" s="7">
        <v>71136.585129999992</v>
      </c>
      <c r="N8" s="7">
        <v>62834.477170000006</v>
      </c>
      <c r="P8" s="187"/>
      <c r="Q8" s="188"/>
    </row>
    <row r="9" spans="2:55" x14ac:dyDescent="0.2">
      <c r="B9" s="26">
        <v>2</v>
      </c>
      <c r="C9" s="45" t="s">
        <v>0</v>
      </c>
      <c r="D9" s="26" t="s">
        <v>12</v>
      </c>
      <c r="E9" s="26"/>
      <c r="F9" s="46"/>
      <c r="G9" s="47">
        <v>477.12849162011173</v>
      </c>
      <c r="H9" s="47">
        <v>412</v>
      </c>
      <c r="I9" s="47">
        <v>470703.54076</v>
      </c>
      <c r="J9" s="8">
        <v>3.0678333748207144E-2</v>
      </c>
      <c r="K9" s="47">
        <v>565736.95371786389</v>
      </c>
      <c r="L9" s="48">
        <v>3.0596001716871615E-2</v>
      </c>
      <c r="M9" s="9">
        <v>68223.750889999996</v>
      </c>
      <c r="N9" s="9">
        <v>60186.785470000003</v>
      </c>
      <c r="P9" s="187"/>
    </row>
    <row r="10" spans="2:55" x14ac:dyDescent="0.2">
      <c r="B10" s="26">
        <v>3</v>
      </c>
      <c r="C10" s="45"/>
      <c r="D10" s="26" t="s">
        <v>13</v>
      </c>
      <c r="E10" s="26"/>
      <c r="F10" s="46"/>
      <c r="G10" s="47">
        <v>19</v>
      </c>
      <c r="H10" s="47">
        <v>15</v>
      </c>
      <c r="I10" s="47">
        <v>20310.029750000002</v>
      </c>
      <c r="J10" s="8">
        <v>1.3237161337271691E-3</v>
      </c>
      <c r="K10" s="47">
        <v>21439.661240000001</v>
      </c>
      <c r="L10" s="48">
        <v>1.1594927780434873E-3</v>
      </c>
      <c r="M10" s="9">
        <v>2912.8342400000001</v>
      </c>
      <c r="N10" s="9">
        <v>2647.6916999999999</v>
      </c>
      <c r="P10" s="187"/>
      <c r="BB10" s="19">
        <v>837</v>
      </c>
      <c r="BC10" s="19">
        <v>1028</v>
      </c>
    </row>
    <row r="11" spans="2:55" x14ac:dyDescent="0.2">
      <c r="B11" s="26" t="s">
        <v>0</v>
      </c>
      <c r="C11" s="49" t="s">
        <v>14</v>
      </c>
      <c r="D11" s="50"/>
      <c r="E11" s="50"/>
      <c r="F11" s="51"/>
      <c r="G11" s="52">
        <f>3926.58659217877+79</f>
        <v>4005.5865921787699</v>
      </c>
      <c r="H11" s="52">
        <v>3714</v>
      </c>
      <c r="I11" s="52">
        <v>7312168.1796400007</v>
      </c>
      <c r="J11" s="10">
        <v>0.47657414149853194</v>
      </c>
      <c r="K11" s="53">
        <v>8668912.2932293098</v>
      </c>
      <c r="L11" s="54">
        <v>0.46882929188911898</v>
      </c>
      <c r="M11" s="11">
        <v>1078583.4199245796</v>
      </c>
      <c r="N11" s="11">
        <v>964856.04810887808</v>
      </c>
      <c r="P11" s="187"/>
      <c r="BB11" s="19">
        <v>713</v>
      </c>
      <c r="BC11" s="19">
        <v>877</v>
      </c>
    </row>
    <row r="12" spans="2:55" x14ac:dyDescent="0.2">
      <c r="B12" s="26">
        <v>4</v>
      </c>
      <c r="C12" s="45"/>
      <c r="D12" s="55" t="s">
        <v>15</v>
      </c>
      <c r="E12" s="26"/>
      <c r="F12" s="46"/>
      <c r="G12" s="47">
        <v>77.709497206703901</v>
      </c>
      <c r="H12" s="47">
        <v>61</v>
      </c>
      <c r="I12" s="47">
        <v>218254.35836999997</v>
      </c>
      <c r="J12" s="8">
        <v>1.4224834674633619E-2</v>
      </c>
      <c r="K12" s="47">
        <v>253255.48235494099</v>
      </c>
      <c r="L12" s="48">
        <v>1.3696480532193051E-2</v>
      </c>
      <c r="M12" s="9">
        <v>32981.401889999994</v>
      </c>
      <c r="N12" s="9">
        <v>29939.381229999999</v>
      </c>
      <c r="P12" s="187"/>
      <c r="BB12" s="19">
        <v>124</v>
      </c>
      <c r="BC12" s="19">
        <v>151</v>
      </c>
    </row>
    <row r="13" spans="2:55" x14ac:dyDescent="0.2">
      <c r="B13" s="26">
        <v>5</v>
      </c>
      <c r="C13" s="45"/>
      <c r="D13" s="26" t="s">
        <v>16</v>
      </c>
      <c r="E13" s="26"/>
      <c r="F13" s="46"/>
      <c r="G13" s="47">
        <v>122.27374301675978</v>
      </c>
      <c r="H13" s="47">
        <v>107</v>
      </c>
      <c r="I13" s="47">
        <v>249059.81</v>
      </c>
      <c r="J13" s="8">
        <v>1.6232595068454949E-2</v>
      </c>
      <c r="K13" s="47">
        <v>289441.73</v>
      </c>
      <c r="L13" s="48">
        <v>1.5653493394441942E-2</v>
      </c>
      <c r="M13" s="9">
        <v>36622.199999999997</v>
      </c>
      <c r="N13" s="9">
        <v>32839.839999999997</v>
      </c>
      <c r="P13" s="187"/>
      <c r="BB13" s="19">
        <v>16222</v>
      </c>
      <c r="BC13" s="19">
        <v>19524</v>
      </c>
    </row>
    <row r="14" spans="2:55" x14ac:dyDescent="0.2">
      <c r="B14" s="26">
        <v>6</v>
      </c>
      <c r="C14" s="45"/>
      <c r="D14" s="26" t="s">
        <v>17</v>
      </c>
      <c r="E14" s="26"/>
      <c r="F14" s="46"/>
      <c r="G14" s="47">
        <v>319.40223463687153</v>
      </c>
      <c r="H14" s="47">
        <v>255</v>
      </c>
      <c r="I14" s="47">
        <v>355834.26111999998</v>
      </c>
      <c r="J14" s="8">
        <v>2.3191672202126156E-2</v>
      </c>
      <c r="K14" s="47">
        <v>436162.30733905401</v>
      </c>
      <c r="L14" s="48">
        <v>2.3588387883241437E-2</v>
      </c>
      <c r="M14" s="9">
        <v>51446.854334579519</v>
      </c>
      <c r="N14" s="9">
        <v>45124.314988877959</v>
      </c>
      <c r="P14" s="187"/>
      <c r="BB14" s="19">
        <v>0</v>
      </c>
      <c r="BC14" s="19">
        <v>0</v>
      </c>
    </row>
    <row r="15" spans="2:55" x14ac:dyDescent="0.2">
      <c r="B15" s="26">
        <v>7</v>
      </c>
      <c r="C15" s="45"/>
      <c r="D15" s="26" t="s">
        <v>18</v>
      </c>
      <c r="E15" s="26"/>
      <c r="F15" s="46"/>
      <c r="G15" s="47">
        <f>733.094972067039</f>
        <v>733.09497206703895</v>
      </c>
      <c r="H15" s="47">
        <v>640</v>
      </c>
      <c r="I15" s="47">
        <v>2063610.8412800001</v>
      </c>
      <c r="J15" s="8">
        <v>0.13449684702390119</v>
      </c>
      <c r="K15" s="47">
        <v>2378798.3108869353</v>
      </c>
      <c r="L15" s="48">
        <v>0.1286493956699965</v>
      </c>
      <c r="M15" s="9">
        <v>306567.15985000005</v>
      </c>
      <c r="N15" s="9">
        <v>273988.09834000003</v>
      </c>
      <c r="P15" s="187"/>
      <c r="BB15" s="19">
        <v>1841</v>
      </c>
      <c r="BC15" s="19">
        <v>2301</v>
      </c>
    </row>
    <row r="16" spans="2:55" x14ac:dyDescent="0.2">
      <c r="B16" s="26">
        <v>8</v>
      </c>
      <c r="C16" s="45" t="s">
        <v>0</v>
      </c>
      <c r="D16" s="26" t="s">
        <v>19</v>
      </c>
      <c r="E16" s="26"/>
      <c r="F16" s="46"/>
      <c r="G16" s="47">
        <v>43.564245810055866</v>
      </c>
      <c r="H16" s="47">
        <v>30</v>
      </c>
      <c r="I16" s="47">
        <v>26310.66201</v>
      </c>
      <c r="J16" s="8">
        <v>1.7148102794718705E-3</v>
      </c>
      <c r="K16" s="47">
        <v>28899.782508176999</v>
      </c>
      <c r="L16" s="48">
        <v>1.5629486273197632E-3</v>
      </c>
      <c r="M16" s="9">
        <v>3914.00783</v>
      </c>
      <c r="N16" s="9">
        <v>3539.3406</v>
      </c>
      <c r="P16" s="187"/>
      <c r="BB16" s="19">
        <v>2438</v>
      </c>
      <c r="BC16" s="19">
        <v>2959</v>
      </c>
    </row>
    <row r="17" spans="2:55" x14ac:dyDescent="0.2">
      <c r="B17" s="26">
        <v>9</v>
      </c>
      <c r="C17" s="45"/>
      <c r="D17" s="26" t="s">
        <v>20</v>
      </c>
      <c r="E17" s="26"/>
      <c r="F17" s="46"/>
      <c r="G17" s="47">
        <v>104.9832402234637</v>
      </c>
      <c r="H17" s="47">
        <v>92</v>
      </c>
      <c r="I17" s="47">
        <v>52954.45074</v>
      </c>
      <c r="J17" s="8">
        <v>3.4513322560346632E-3</v>
      </c>
      <c r="K17" s="47">
        <v>61700.500520000001</v>
      </c>
      <c r="L17" s="48">
        <v>3.3368663783331512E-3</v>
      </c>
      <c r="M17" s="9">
        <v>7480.5473600000005</v>
      </c>
      <c r="N17" s="9">
        <v>6554.7548299999999</v>
      </c>
      <c r="P17" s="187"/>
      <c r="BB17" s="19">
        <v>1333</v>
      </c>
      <c r="BC17" s="19">
        <v>1498</v>
      </c>
    </row>
    <row r="18" spans="2:55" x14ac:dyDescent="0.2">
      <c r="B18" s="26">
        <v>10</v>
      </c>
      <c r="C18" s="45"/>
      <c r="D18" s="26" t="s">
        <v>21</v>
      </c>
      <c r="E18" s="26"/>
      <c r="F18" s="46"/>
      <c r="G18" s="47">
        <v>161.56424581005587</v>
      </c>
      <c r="H18" s="47">
        <v>133</v>
      </c>
      <c r="I18" s="47">
        <v>463829.05979999999</v>
      </c>
      <c r="J18" s="8">
        <v>3.0230286085561438E-2</v>
      </c>
      <c r="K18" s="47">
        <v>571786.06018275395</v>
      </c>
      <c r="L18" s="48">
        <v>3.0923147523008249E-2</v>
      </c>
      <c r="M18" s="9">
        <v>68485.265599999999</v>
      </c>
      <c r="N18" s="9">
        <v>61419.885049999997</v>
      </c>
      <c r="P18" s="187"/>
    </row>
    <row r="19" spans="2:55" x14ac:dyDescent="0.2">
      <c r="B19" s="26">
        <v>11</v>
      </c>
      <c r="C19" s="45"/>
      <c r="D19" s="26" t="s">
        <v>22</v>
      </c>
      <c r="E19" s="26"/>
      <c r="F19" s="46"/>
      <c r="G19" s="47">
        <v>25</v>
      </c>
      <c r="H19" s="47">
        <v>20</v>
      </c>
      <c r="I19" s="47">
        <v>31265</v>
      </c>
      <c r="J19" s="8">
        <v>2.0377116838531436E-3</v>
      </c>
      <c r="K19" s="47">
        <v>36449</v>
      </c>
      <c r="L19" s="48">
        <v>1.9712229495519339E-3</v>
      </c>
      <c r="M19" s="9">
        <v>4906</v>
      </c>
      <c r="N19" s="9">
        <v>4327</v>
      </c>
      <c r="P19" s="187"/>
      <c r="BB19" s="19">
        <v>66</v>
      </c>
      <c r="BC19" s="19">
        <v>77</v>
      </c>
    </row>
    <row r="20" spans="2:55" x14ac:dyDescent="0.2">
      <c r="B20" s="26">
        <v>12</v>
      </c>
      <c r="C20" s="45" t="s">
        <v>0</v>
      </c>
      <c r="D20" s="26" t="s">
        <v>23</v>
      </c>
      <c r="E20" s="26"/>
      <c r="F20" s="46"/>
      <c r="G20" s="47">
        <v>169.4189944134078</v>
      </c>
      <c r="H20" s="47">
        <v>100</v>
      </c>
      <c r="I20" s="47">
        <v>343230.96211000002</v>
      </c>
      <c r="J20" s="8">
        <v>2.2370246017965861E-2</v>
      </c>
      <c r="K20" s="47">
        <v>454552.55255373102</v>
      </c>
      <c r="L20" s="48">
        <v>2.4582963136747949E-2</v>
      </c>
      <c r="M20" s="9">
        <v>50616.922639999997</v>
      </c>
      <c r="N20" s="9">
        <v>45015.557269999998</v>
      </c>
      <c r="P20" s="187"/>
      <c r="BB20" s="19">
        <v>1019</v>
      </c>
      <c r="BC20" s="19">
        <v>1341</v>
      </c>
    </row>
    <row r="21" spans="2:55" x14ac:dyDescent="0.2">
      <c r="B21" s="26">
        <v>13</v>
      </c>
      <c r="C21" s="45"/>
      <c r="D21" s="26" t="s">
        <v>24</v>
      </c>
      <c r="E21" s="26"/>
      <c r="F21" s="46"/>
      <c r="G21" s="47">
        <v>408.38547486033519</v>
      </c>
      <c r="H21" s="47">
        <v>337</v>
      </c>
      <c r="I21" s="47">
        <v>540666.39166999992</v>
      </c>
      <c r="J21" s="8">
        <v>3.5238196813455261E-2</v>
      </c>
      <c r="K21" s="47">
        <v>634435.71418587596</v>
      </c>
      <c r="L21" s="48">
        <v>3.4311345710954212E-2</v>
      </c>
      <c r="M21" s="9">
        <v>78397.070919999998</v>
      </c>
      <c r="N21" s="9">
        <v>69741.800759999998</v>
      </c>
      <c r="P21" s="187"/>
    </row>
    <row r="22" spans="2:55" x14ac:dyDescent="0.2">
      <c r="B22" s="26">
        <v>14</v>
      </c>
      <c r="C22" s="45"/>
      <c r="D22" s="26" t="s">
        <v>25</v>
      </c>
      <c r="E22" s="26"/>
      <c r="F22" s="46"/>
      <c r="G22" s="47">
        <v>179.98324022346367</v>
      </c>
      <c r="H22" s="47">
        <v>143</v>
      </c>
      <c r="I22" s="47">
        <v>256536.54574</v>
      </c>
      <c r="J22" s="8">
        <v>1.6719894981280164E-2</v>
      </c>
      <c r="K22" s="47">
        <v>303691.98877912702</v>
      </c>
      <c r="L22" s="48">
        <v>1.6424171249594874E-2</v>
      </c>
      <c r="M22" s="9">
        <v>37407.061990000002</v>
      </c>
      <c r="N22" s="9">
        <v>33381.136989999999</v>
      </c>
      <c r="P22" s="187"/>
      <c r="BB22" s="19">
        <v>178</v>
      </c>
      <c r="BC22" s="19">
        <v>219</v>
      </c>
    </row>
    <row r="23" spans="2:55" x14ac:dyDescent="0.2">
      <c r="B23" s="26">
        <v>15</v>
      </c>
      <c r="C23" s="45"/>
      <c r="D23" s="26" t="s">
        <v>26</v>
      </c>
      <c r="E23" s="26"/>
      <c r="F23" s="46"/>
      <c r="G23" s="47">
        <f>721.530726256983+79</f>
        <v>800.53072625698303</v>
      </c>
      <c r="H23" s="47">
        <v>1093</v>
      </c>
      <c r="I23" s="47">
        <v>814469.19048999995</v>
      </c>
      <c r="J23" s="8">
        <v>5.308342829361537E-2</v>
      </c>
      <c r="K23" s="47">
        <v>955487.44002411491</v>
      </c>
      <c r="L23" s="48">
        <v>5.1674360607538265E-2</v>
      </c>
      <c r="M23" s="9">
        <v>120079.75425999999</v>
      </c>
      <c r="N23" s="9">
        <v>108334.24184999999</v>
      </c>
      <c r="P23" s="187"/>
      <c r="BB23" s="19">
        <v>7563</v>
      </c>
      <c r="BC23" s="19">
        <v>8984</v>
      </c>
    </row>
    <row r="24" spans="2:55" x14ac:dyDescent="0.2">
      <c r="B24" s="26">
        <v>16</v>
      </c>
      <c r="C24" s="45"/>
      <c r="D24" s="26" t="s">
        <v>27</v>
      </c>
      <c r="E24" s="26"/>
      <c r="F24" s="46"/>
      <c r="G24" s="47">
        <v>251.85474860335194</v>
      </c>
      <c r="H24" s="47">
        <v>229</v>
      </c>
      <c r="I24" s="47">
        <v>450083.98195000004</v>
      </c>
      <c r="J24" s="8">
        <v>2.933444390643411E-2</v>
      </c>
      <c r="K24" s="47">
        <v>522106.19801190699</v>
      </c>
      <c r="L24" s="48">
        <v>2.8236377393738573E-2</v>
      </c>
      <c r="M24" s="9">
        <v>65628.585120000003</v>
      </c>
      <c r="N24" s="9">
        <v>58770.536689999994</v>
      </c>
      <c r="P24" s="187"/>
    </row>
    <row r="25" spans="2:55" x14ac:dyDescent="0.2">
      <c r="B25" s="26">
        <v>17</v>
      </c>
      <c r="C25" s="45"/>
      <c r="D25" s="26" t="s">
        <v>28</v>
      </c>
      <c r="E25" s="26"/>
      <c r="F25" s="46"/>
      <c r="G25" s="47">
        <v>92.854748603351965</v>
      </c>
      <c r="H25" s="47">
        <v>75</v>
      </c>
      <c r="I25" s="47">
        <v>156665.40286</v>
      </c>
      <c r="J25" s="8">
        <v>1.0210744342343888E-2</v>
      </c>
      <c r="K25" s="47">
        <v>182122.96675404601</v>
      </c>
      <c r="L25" s="48">
        <v>9.8495149854881982E-3</v>
      </c>
      <c r="M25" s="9">
        <v>21923.065040000001</v>
      </c>
      <c r="N25" s="9">
        <v>20160.070670000001</v>
      </c>
      <c r="P25" s="187"/>
      <c r="BB25" s="19">
        <v>278</v>
      </c>
      <c r="BC25" s="19">
        <v>310</v>
      </c>
    </row>
    <row r="26" spans="2:55" x14ac:dyDescent="0.2">
      <c r="B26" s="26">
        <v>18</v>
      </c>
      <c r="C26" s="45" t="s">
        <v>0</v>
      </c>
      <c r="D26" s="26" t="s">
        <v>29</v>
      </c>
      <c r="E26" s="26"/>
      <c r="F26" s="46"/>
      <c r="G26" s="47">
        <v>116.41899441340783</v>
      </c>
      <c r="H26" s="47">
        <v>100</v>
      </c>
      <c r="I26" s="47">
        <v>240815.50599999999</v>
      </c>
      <c r="J26" s="8">
        <v>1.5695268518445764E-2</v>
      </c>
      <c r="K26" s="47">
        <v>285494.47218065901</v>
      </c>
      <c r="L26" s="48">
        <v>1.5440019082354281E-2</v>
      </c>
      <c r="M26" s="9">
        <v>35691.24987</v>
      </c>
      <c r="N26" s="9">
        <v>32271.474720000002</v>
      </c>
      <c r="P26" s="187"/>
      <c r="BB26" s="19">
        <v>482</v>
      </c>
      <c r="BC26" s="19">
        <v>615</v>
      </c>
    </row>
    <row r="27" spans="2:55" x14ac:dyDescent="0.2">
      <c r="B27" s="26">
        <v>19</v>
      </c>
      <c r="C27" s="45"/>
      <c r="D27" s="26" t="s">
        <v>30</v>
      </c>
      <c r="E27" s="26"/>
      <c r="F27" s="46"/>
      <c r="G27" s="47">
        <v>290.54748603351959</v>
      </c>
      <c r="H27" s="47">
        <v>209</v>
      </c>
      <c r="I27" s="47">
        <v>345189.26796999999</v>
      </c>
      <c r="J27" s="8">
        <v>2.2497879561272433E-2</v>
      </c>
      <c r="K27" s="47">
        <v>411555.25477610203</v>
      </c>
      <c r="L27" s="48">
        <v>2.2257597279029477E-2</v>
      </c>
      <c r="M27" s="9">
        <v>50645.107329999999</v>
      </c>
      <c r="N27" s="9">
        <v>45288.82963</v>
      </c>
      <c r="P27" s="187"/>
      <c r="BB27" s="19">
        <v>631</v>
      </c>
      <c r="BC27" s="19">
        <v>788</v>
      </c>
    </row>
    <row r="28" spans="2:55" x14ac:dyDescent="0.2">
      <c r="B28" s="26">
        <v>20</v>
      </c>
      <c r="C28" s="45"/>
      <c r="D28" s="26" t="s">
        <v>31</v>
      </c>
      <c r="E28" s="26"/>
      <c r="F28" s="46"/>
      <c r="G28" s="47">
        <v>108</v>
      </c>
      <c r="H28" s="47">
        <v>90</v>
      </c>
      <c r="I28" s="47">
        <v>703392.48753000004</v>
      </c>
      <c r="J28" s="8">
        <v>4.5843949789681995E-2</v>
      </c>
      <c r="K28" s="47">
        <v>862972.53217188595</v>
      </c>
      <c r="L28" s="48">
        <v>4.6670999485587152E-2</v>
      </c>
      <c r="M28" s="9">
        <v>105791.16589</v>
      </c>
      <c r="N28" s="9">
        <v>94159.784489999991</v>
      </c>
      <c r="P28" s="187"/>
    </row>
    <row r="29" spans="2:55" x14ac:dyDescent="0.2">
      <c r="B29" s="26" t="s">
        <v>0</v>
      </c>
      <c r="C29" s="49" t="s">
        <v>32</v>
      </c>
      <c r="D29" s="50"/>
      <c r="E29" s="50"/>
      <c r="F29" s="51"/>
      <c r="G29" s="52">
        <v>3893.2849162011175</v>
      </c>
      <c r="H29" s="52">
        <v>3616</v>
      </c>
      <c r="I29" s="52">
        <v>6829966.0817100005</v>
      </c>
      <c r="J29" s="10">
        <v>0.44514638365652143</v>
      </c>
      <c r="K29" s="53">
        <v>8440496.8623697739</v>
      </c>
      <c r="L29" s="54">
        <v>0.45647620293353419</v>
      </c>
      <c r="M29" s="11">
        <v>1006213.506963612</v>
      </c>
      <c r="N29" s="11">
        <v>894956.53554392979</v>
      </c>
      <c r="P29" s="187"/>
      <c r="BB29" s="19">
        <v>393</v>
      </c>
      <c r="BC29" s="19">
        <v>432</v>
      </c>
    </row>
    <row r="30" spans="2:55" x14ac:dyDescent="0.2">
      <c r="B30" s="26">
        <v>22</v>
      </c>
      <c r="C30" s="45"/>
      <c r="D30" s="26" t="s">
        <v>33</v>
      </c>
      <c r="E30" s="26"/>
      <c r="F30" s="46"/>
      <c r="G30" s="47">
        <v>1627.3519553072624</v>
      </c>
      <c r="H30" s="47">
        <v>1916</v>
      </c>
      <c r="I30" s="47">
        <v>2584672.40081</v>
      </c>
      <c r="J30" s="8">
        <v>0.16845728930315984</v>
      </c>
      <c r="K30" s="47">
        <v>3232394.7374279681</v>
      </c>
      <c r="L30" s="48">
        <v>0.174813319663884</v>
      </c>
      <c r="M30" s="9">
        <v>380544.62687361217</v>
      </c>
      <c r="N30" s="9">
        <v>338971.93406392983</v>
      </c>
      <c r="P30" s="187"/>
    </row>
    <row r="31" spans="2:55" x14ac:dyDescent="0.2">
      <c r="B31" s="26">
        <v>23</v>
      </c>
      <c r="C31" s="45"/>
      <c r="D31" s="26" t="s">
        <v>34</v>
      </c>
      <c r="E31" s="26"/>
      <c r="F31" s="46"/>
      <c r="G31" s="47">
        <v>833.41899441340786</v>
      </c>
      <c r="H31" s="47">
        <v>591</v>
      </c>
      <c r="I31" s="47">
        <v>1055810.5555</v>
      </c>
      <c r="J31" s="8">
        <v>6.881296993052384E-2</v>
      </c>
      <c r="K31" s="47">
        <v>1212146.9765269831</v>
      </c>
      <c r="L31" s="48">
        <v>6.5554938087738435E-2</v>
      </c>
      <c r="M31" s="9">
        <v>154887.5808</v>
      </c>
      <c r="N31" s="9">
        <v>137346.46406000003</v>
      </c>
      <c r="P31" s="187"/>
      <c r="BB31" s="19">
        <v>14688</v>
      </c>
      <c r="BC31" s="19">
        <v>17409</v>
      </c>
    </row>
    <row r="32" spans="2:55" x14ac:dyDescent="0.2">
      <c r="B32" s="26">
        <v>24</v>
      </c>
      <c r="C32" s="45"/>
      <c r="D32" s="26" t="s">
        <v>35</v>
      </c>
      <c r="E32" s="26"/>
      <c r="F32" s="46"/>
      <c r="G32" s="47">
        <v>128.70949720670393</v>
      </c>
      <c r="H32" s="47">
        <v>94</v>
      </c>
      <c r="I32" s="47">
        <v>192103.66155000002</v>
      </c>
      <c r="J32" s="8">
        <v>1.2520450204746679E-2</v>
      </c>
      <c r="K32" s="47">
        <v>223759.23453097598</v>
      </c>
      <c r="L32" s="48">
        <v>1.2101274061884644E-2</v>
      </c>
      <c r="M32" s="9">
        <v>28010.755349999999</v>
      </c>
      <c r="N32" s="9">
        <v>25117.329400000002</v>
      </c>
      <c r="P32" s="187"/>
      <c r="BB32" s="19">
        <v>4696</v>
      </c>
      <c r="BC32" s="19">
        <v>5376</v>
      </c>
    </row>
    <row r="33" spans="2:55" x14ac:dyDescent="0.2">
      <c r="B33" s="26">
        <v>25</v>
      </c>
      <c r="C33" s="45"/>
      <c r="D33" s="26" t="s">
        <v>36</v>
      </c>
      <c r="E33" s="26"/>
      <c r="F33" s="46"/>
      <c r="G33" s="47">
        <v>359.85474860335194</v>
      </c>
      <c r="H33" s="47">
        <v>277</v>
      </c>
      <c r="I33" s="47">
        <v>690446.94873999991</v>
      </c>
      <c r="J33" s="8">
        <v>4.500021796028307E-2</v>
      </c>
      <c r="K33" s="47">
        <v>811788.03327663406</v>
      </c>
      <c r="L33" s="48">
        <v>4.3902856082924907E-2</v>
      </c>
      <c r="M33" s="9">
        <v>101110.07848999999</v>
      </c>
      <c r="N33" s="9">
        <v>90032.650800000003</v>
      </c>
      <c r="P33" s="187"/>
    </row>
    <row r="34" spans="2:55" x14ac:dyDescent="0.2">
      <c r="B34" s="26">
        <v>26</v>
      </c>
      <c r="C34" s="45" t="s">
        <v>0</v>
      </c>
      <c r="D34" s="26" t="s">
        <v>37</v>
      </c>
      <c r="E34" s="26"/>
      <c r="F34" s="46"/>
      <c r="G34" s="47">
        <v>74</v>
      </c>
      <c r="H34" s="47">
        <v>41</v>
      </c>
      <c r="I34" s="47">
        <v>175307</v>
      </c>
      <c r="J34" s="8">
        <v>1.1425719563769168E-2</v>
      </c>
      <c r="K34" s="47">
        <v>218768</v>
      </c>
      <c r="L34" s="48">
        <v>1.1831339741215875E-2</v>
      </c>
      <c r="M34" s="9">
        <v>26117</v>
      </c>
      <c r="N34" s="9">
        <v>23570</v>
      </c>
      <c r="P34" s="187"/>
      <c r="BB34" s="19">
        <v>633</v>
      </c>
      <c r="BC34" s="19">
        <v>721</v>
      </c>
    </row>
    <row r="35" spans="2:55" x14ac:dyDescent="0.2">
      <c r="B35" s="26">
        <v>27</v>
      </c>
      <c r="C35" s="45"/>
      <c r="D35" s="26" t="s">
        <v>38</v>
      </c>
      <c r="E35" s="26"/>
      <c r="F35" s="46"/>
      <c r="G35" s="47">
        <v>29</v>
      </c>
      <c r="H35" s="47">
        <v>15</v>
      </c>
      <c r="I35" s="47">
        <v>91293</v>
      </c>
      <c r="J35" s="8">
        <v>5.9500659764594602E-3</v>
      </c>
      <c r="K35" s="47">
        <v>107215</v>
      </c>
      <c r="L35" s="48">
        <v>5.7983667188732362E-3</v>
      </c>
      <c r="M35" s="9">
        <v>13550</v>
      </c>
      <c r="N35" s="9">
        <v>12257</v>
      </c>
      <c r="P35" s="187"/>
      <c r="BB35" s="19">
        <v>1605</v>
      </c>
      <c r="BC35" s="19">
        <v>1856</v>
      </c>
    </row>
    <row r="36" spans="2:55" x14ac:dyDescent="0.2">
      <c r="B36" s="26">
        <v>28</v>
      </c>
      <c r="C36" s="45"/>
      <c r="D36" s="26" t="s">
        <v>39</v>
      </c>
      <c r="E36" s="26"/>
      <c r="F36" s="46"/>
      <c r="G36" s="47">
        <v>43</v>
      </c>
      <c r="H36" s="47">
        <v>24</v>
      </c>
      <c r="I36" s="47">
        <v>84014</v>
      </c>
      <c r="J36" s="8">
        <v>5.4756535873097074E-3</v>
      </c>
      <c r="K36" s="47">
        <v>111553</v>
      </c>
      <c r="L36" s="48">
        <v>6.0329730223426395E-3</v>
      </c>
      <c r="M36" s="9">
        <v>12567</v>
      </c>
      <c r="N36" s="9">
        <v>11313</v>
      </c>
      <c r="P36" s="187"/>
      <c r="BB36" s="19">
        <v>0</v>
      </c>
      <c r="BC36" s="19">
        <v>0</v>
      </c>
    </row>
    <row r="37" spans="2:55" x14ac:dyDescent="0.2">
      <c r="B37" s="26">
        <v>29</v>
      </c>
      <c r="C37" s="45"/>
      <c r="D37" s="26" t="s">
        <v>40</v>
      </c>
      <c r="E37" s="26"/>
      <c r="F37" s="46"/>
      <c r="G37" s="47">
        <v>314.56424581005587</v>
      </c>
      <c r="H37" s="47">
        <v>219</v>
      </c>
      <c r="I37" s="47">
        <v>910933.28359000001</v>
      </c>
      <c r="J37" s="8">
        <v>5.9370522794884119E-2</v>
      </c>
      <c r="K37" s="47">
        <v>1088789.99249865</v>
      </c>
      <c r="L37" s="48">
        <v>5.8883585844764372E-2</v>
      </c>
      <c r="M37" s="9">
        <v>134130.23223999998</v>
      </c>
      <c r="N37" s="9">
        <v>118738.15609</v>
      </c>
      <c r="P37" s="187"/>
    </row>
    <row r="38" spans="2:55" x14ac:dyDescent="0.2">
      <c r="B38" s="26">
        <v>30</v>
      </c>
      <c r="C38" s="45"/>
      <c r="D38" s="26" t="s">
        <v>41</v>
      </c>
      <c r="E38" s="26"/>
      <c r="F38" s="46"/>
      <c r="G38" s="47">
        <v>5.8547486033519558</v>
      </c>
      <c r="H38" s="47">
        <v>6</v>
      </c>
      <c r="I38" s="47">
        <v>5923.68</v>
      </c>
      <c r="J38" s="8">
        <v>3.8607874451966064E-4</v>
      </c>
      <c r="K38" s="47">
        <v>6912.16</v>
      </c>
      <c r="L38" s="48">
        <v>3.7382118639674324E-4</v>
      </c>
      <c r="M38" s="9">
        <v>847</v>
      </c>
      <c r="N38" s="9">
        <v>1440.03</v>
      </c>
      <c r="P38" s="187"/>
    </row>
    <row r="39" spans="2:55" x14ac:dyDescent="0.2">
      <c r="B39" s="26">
        <v>31</v>
      </c>
      <c r="C39" s="45"/>
      <c r="D39" s="26" t="s">
        <v>42</v>
      </c>
      <c r="E39" s="26"/>
      <c r="F39" s="46"/>
      <c r="G39" s="47">
        <v>37</v>
      </c>
      <c r="H39" s="47">
        <v>23</v>
      </c>
      <c r="I39" s="47">
        <v>10839</v>
      </c>
      <c r="J39" s="8">
        <v>7.0643713229759223E-4</v>
      </c>
      <c r="K39" s="47">
        <v>10890</v>
      </c>
      <c r="L39" s="48">
        <v>5.8894943402070172E-4</v>
      </c>
      <c r="M39" s="9">
        <v>1603</v>
      </c>
      <c r="N39" s="9">
        <v>1426</v>
      </c>
      <c r="P39" s="187"/>
      <c r="BB39" s="19">
        <v>655</v>
      </c>
      <c r="BC39" s="19">
        <v>818</v>
      </c>
    </row>
    <row r="40" spans="2:55" x14ac:dyDescent="0.2">
      <c r="B40" s="26">
        <v>32</v>
      </c>
      <c r="C40" s="45"/>
      <c r="D40" s="26" t="s">
        <v>43</v>
      </c>
      <c r="E40" s="26"/>
      <c r="F40" s="46"/>
      <c r="G40" s="47">
        <v>342.53072625698326</v>
      </c>
      <c r="H40" s="47">
        <v>329</v>
      </c>
      <c r="I40" s="47">
        <v>674214.04242000007</v>
      </c>
      <c r="J40" s="8">
        <v>4.3942230342462599E-2</v>
      </c>
      <c r="K40" s="47">
        <v>880972.51939254999</v>
      </c>
      <c r="L40" s="48">
        <v>4.7644468933336459E-2</v>
      </c>
      <c r="M40" s="9">
        <v>102583.60962999999</v>
      </c>
      <c r="N40" s="9">
        <v>90712.227069999994</v>
      </c>
      <c r="P40" s="187"/>
    </row>
    <row r="41" spans="2:55" x14ac:dyDescent="0.2">
      <c r="B41" s="26">
        <v>33</v>
      </c>
      <c r="C41" s="45"/>
      <c r="D41" s="26" t="s">
        <v>44</v>
      </c>
      <c r="E41" s="26"/>
      <c r="F41" s="46"/>
      <c r="G41" s="47">
        <v>147</v>
      </c>
      <c r="H41" s="47">
        <v>104</v>
      </c>
      <c r="I41" s="47">
        <v>512675.32999999996</v>
      </c>
      <c r="J41" s="8">
        <v>3.3413865663338108E-2</v>
      </c>
      <c r="K41" s="47">
        <v>733509.38</v>
      </c>
      <c r="L41" s="48">
        <v>3.9669415445351318E-2</v>
      </c>
      <c r="M41" s="9">
        <v>73992.91</v>
      </c>
      <c r="N41" s="9">
        <v>65525.07</v>
      </c>
      <c r="P41" s="187"/>
    </row>
    <row r="42" spans="2:55" x14ac:dyDescent="0.2">
      <c r="B42" s="26">
        <v>34</v>
      </c>
      <c r="C42" s="45"/>
      <c r="D42" s="26" t="s">
        <v>45</v>
      </c>
      <c r="E42" s="26"/>
      <c r="F42" s="46"/>
      <c r="G42" s="47">
        <v>9</v>
      </c>
      <c r="H42" s="47">
        <v>8</v>
      </c>
      <c r="I42" s="47">
        <v>4603</v>
      </c>
      <c r="J42" s="8">
        <v>3.0000277885098415E-4</v>
      </c>
      <c r="K42" s="47">
        <v>5009</v>
      </c>
      <c r="L42" s="48">
        <v>2.7089510697976999E-4</v>
      </c>
      <c r="M42" s="9">
        <v>662</v>
      </c>
      <c r="N42" s="9">
        <v>575</v>
      </c>
      <c r="P42" s="187"/>
      <c r="BB42" s="19">
        <v>920</v>
      </c>
      <c r="BC42" s="19">
        <v>1030</v>
      </c>
    </row>
    <row r="43" spans="2:55" x14ac:dyDescent="0.2">
      <c r="B43" s="26">
        <v>35</v>
      </c>
      <c r="C43" s="56"/>
      <c r="D43" s="26" t="s">
        <v>46</v>
      </c>
      <c r="E43" s="26"/>
      <c r="F43" s="46"/>
      <c r="G43" s="47">
        <v>14</v>
      </c>
      <c r="H43" s="47">
        <v>8</v>
      </c>
      <c r="I43" s="47">
        <v>12437.179100000001</v>
      </c>
      <c r="J43" s="8">
        <v>8.1059923768572295E-4</v>
      </c>
      <c r="K43" s="57">
        <v>15556.828716012002</v>
      </c>
      <c r="L43" s="48">
        <v>8.4133934503693932E-4</v>
      </c>
      <c r="M43" s="9">
        <v>1724.7135799999999</v>
      </c>
      <c r="N43" s="9">
        <v>1501.6740599999998</v>
      </c>
      <c r="P43" s="187"/>
      <c r="BB43" s="19">
        <v>6179</v>
      </c>
      <c r="BC43" s="19">
        <v>7608</v>
      </c>
    </row>
    <row r="44" spans="2:55" x14ac:dyDescent="0.2">
      <c r="B44" s="26">
        <v>37</v>
      </c>
      <c r="C44" s="58" t="s">
        <v>47</v>
      </c>
      <c r="D44" s="50"/>
      <c r="E44" s="50"/>
      <c r="F44" s="51"/>
      <c r="G44" s="52">
        <v>0</v>
      </c>
      <c r="H44" s="52">
        <v>0</v>
      </c>
      <c r="I44" s="52">
        <v>0</v>
      </c>
      <c r="J44" s="10">
        <v>0</v>
      </c>
      <c r="K44" s="59">
        <v>0</v>
      </c>
      <c r="L44" s="60">
        <v>0</v>
      </c>
      <c r="M44" s="11">
        <v>0</v>
      </c>
      <c r="N44" s="11">
        <v>0</v>
      </c>
      <c r="P44" s="187"/>
    </row>
    <row r="45" spans="2:55" x14ac:dyDescent="0.2">
      <c r="B45" s="26">
        <v>38</v>
      </c>
      <c r="C45" s="49" t="s">
        <v>48</v>
      </c>
      <c r="D45" s="50"/>
      <c r="E45" s="50"/>
      <c r="F45" s="51"/>
      <c r="G45" s="52">
        <v>565</v>
      </c>
      <c r="H45" s="52">
        <v>547</v>
      </c>
      <c r="I45" s="52">
        <v>710043.38</v>
      </c>
      <c r="J45" s="10">
        <v>4.627742496301223E-2</v>
      </c>
      <c r="K45" s="59">
        <v>793966</v>
      </c>
      <c r="L45" s="60">
        <v>4.2939010682431632E-2</v>
      </c>
      <c r="M45" s="11">
        <v>99159.461728872891</v>
      </c>
      <c r="N45" s="11">
        <v>87265.040142778584</v>
      </c>
      <c r="P45" s="187"/>
    </row>
    <row r="46" spans="2:55" ht="13.5" thickBot="1" x14ac:dyDescent="0.25">
      <c r="B46" s="26"/>
      <c r="C46" s="61" t="s">
        <v>49</v>
      </c>
      <c r="D46" s="62"/>
      <c r="E46" s="62"/>
      <c r="F46" s="63"/>
      <c r="G46" s="64">
        <v>8960</v>
      </c>
      <c r="H46" s="64">
        <v>8304</v>
      </c>
      <c r="I46" s="64">
        <v>15343191.211860003</v>
      </c>
      <c r="J46" s="12">
        <v>1</v>
      </c>
      <c r="K46" s="64">
        <v>18490551.770556949</v>
      </c>
      <c r="L46" s="65">
        <v>1</v>
      </c>
      <c r="M46" s="64">
        <v>2255092.9737470644</v>
      </c>
      <c r="N46" s="64">
        <v>2009912.1009655863</v>
      </c>
      <c r="P46" s="187"/>
      <c r="BB46" s="19">
        <v>0</v>
      </c>
      <c r="BC46" s="19">
        <v>0</v>
      </c>
    </row>
    <row r="47" spans="2:55" x14ac:dyDescent="0.2">
      <c r="B47" s="26"/>
      <c r="C47" s="17"/>
      <c r="D47" s="17" t="s">
        <v>0</v>
      </c>
      <c r="E47" s="17"/>
      <c r="F47" s="17"/>
      <c r="G47" s="27"/>
      <c r="H47" s="27"/>
      <c r="I47" s="27" t="s">
        <v>0</v>
      </c>
      <c r="J47" s="3"/>
      <c r="K47" s="13" t="s">
        <v>0</v>
      </c>
      <c r="L47" s="48" t="s">
        <v>0</v>
      </c>
      <c r="M47" s="26"/>
      <c r="N47" s="26"/>
      <c r="BB47" s="19">
        <v>0</v>
      </c>
      <c r="BC47" s="19">
        <v>0</v>
      </c>
    </row>
    <row r="48" spans="2:55" x14ac:dyDescent="0.2">
      <c r="B48" s="26"/>
      <c r="C48" s="26"/>
      <c r="D48" s="26"/>
      <c r="E48" s="26"/>
      <c r="F48" s="26"/>
      <c r="G48" s="27"/>
      <c r="H48" s="27"/>
      <c r="I48" s="27"/>
      <c r="J48" s="3"/>
      <c r="K48" s="13"/>
      <c r="L48" s="48"/>
      <c r="M48" s="26"/>
      <c r="N48" s="26"/>
    </row>
    <row r="49" spans="7:13" x14ac:dyDescent="0.2">
      <c r="G49" s="187"/>
    </row>
    <row r="51" spans="7:13" x14ac:dyDescent="0.2">
      <c r="G51" s="157"/>
      <c r="H51" s="157"/>
      <c r="I51" s="157"/>
      <c r="J51" s="157"/>
      <c r="K51" s="157"/>
      <c r="L51" s="157"/>
      <c r="M51" s="157"/>
    </row>
  </sheetData>
  <pageMargins left="0.35433070866141736" right="0.27559055118110237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7" zoomScaleNormal="100" workbookViewId="0">
      <selection activeCell="I41" sqref="I41"/>
    </sheetView>
  </sheetViews>
  <sheetFormatPr defaultRowHeight="12.75" x14ac:dyDescent="0.2"/>
  <cols>
    <col min="1" max="1" width="1.85546875" style="19" customWidth="1"/>
    <col min="2" max="3" width="9.140625" style="19"/>
    <col min="4" max="4" width="10.85546875" style="19" customWidth="1"/>
    <col min="5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54</v>
      </c>
    </row>
    <row r="2" spans="2:8" s="24" customFormat="1" ht="15.75" x14ac:dyDescent="0.25">
      <c r="B2" s="22" t="s">
        <v>1</v>
      </c>
      <c r="C2" s="22"/>
      <c r="D2" s="22"/>
      <c r="E2" s="22"/>
      <c r="F2" s="22"/>
      <c r="G2" s="22"/>
      <c r="H2" s="22"/>
    </row>
    <row r="3" spans="2:8" s="24" customFormat="1" ht="15.75" x14ac:dyDescent="0.25">
      <c r="B3" s="68" t="s">
        <v>55</v>
      </c>
      <c r="C3" s="22"/>
      <c r="D3" s="22"/>
      <c r="E3" s="22"/>
      <c r="F3" s="22"/>
      <c r="G3" s="22"/>
      <c r="H3" s="22"/>
    </row>
    <row r="4" spans="2:8" s="24" customFormat="1" ht="15.75" x14ac:dyDescent="0.25">
      <c r="B4" s="22" t="s">
        <v>65</v>
      </c>
      <c r="C4" s="20"/>
      <c r="D4" s="20"/>
      <c r="E4" s="20"/>
      <c r="F4" s="23"/>
      <c r="G4" s="23"/>
      <c r="H4" s="23"/>
    </row>
    <row r="5" spans="2:8" x14ac:dyDescent="0.2">
      <c r="B5" s="69" t="s">
        <v>57</v>
      </c>
      <c r="C5" s="69"/>
      <c r="D5" s="69"/>
      <c r="E5" s="69"/>
      <c r="F5" s="70"/>
      <c r="G5" s="70"/>
      <c r="H5" s="70"/>
    </row>
    <row r="6" spans="2:8" x14ac:dyDescent="0.2">
      <c r="B6" s="71"/>
      <c r="C6" s="71"/>
      <c r="D6" s="71"/>
      <c r="E6" s="71"/>
      <c r="F6" s="71"/>
      <c r="G6" s="71"/>
      <c r="H6" s="71"/>
    </row>
    <row r="7" spans="2:8" x14ac:dyDescent="0.2">
      <c r="B7" s="71"/>
      <c r="C7" s="71"/>
      <c r="D7" s="71"/>
      <c r="E7" s="71"/>
      <c r="F7" s="71"/>
      <c r="G7" s="71"/>
      <c r="H7" s="71"/>
    </row>
    <row r="8" spans="2:8" ht="21.75" customHeight="1" x14ac:dyDescent="0.2">
      <c r="B8" s="72"/>
    </row>
    <row r="9" spans="2:8" x14ac:dyDescent="0.2">
      <c r="B9" s="69"/>
    </row>
    <row r="27" spans="2:2" x14ac:dyDescent="0.2">
      <c r="B27" s="19" t="s">
        <v>54</v>
      </c>
    </row>
    <row r="40" spans="3:24" ht="36" x14ac:dyDescent="0.2">
      <c r="C40" s="73"/>
      <c r="D40" s="74" t="s">
        <v>14</v>
      </c>
      <c r="E40" s="75" t="s">
        <v>11</v>
      </c>
      <c r="F40" s="75" t="s">
        <v>32</v>
      </c>
      <c r="G40" s="74" t="s">
        <v>58</v>
      </c>
      <c r="H40" s="75" t="s">
        <v>48</v>
      </c>
      <c r="I40" s="75" t="s">
        <v>59</v>
      </c>
      <c r="J40" s="76"/>
      <c r="K40" s="77"/>
      <c r="L40" s="72"/>
      <c r="M40" s="72"/>
      <c r="N40" s="72"/>
      <c r="O40" s="72"/>
    </row>
    <row r="41" spans="3:24" x14ac:dyDescent="0.2">
      <c r="C41" s="73" t="s">
        <v>66</v>
      </c>
      <c r="D41" s="78">
        <v>7312168.1796400007</v>
      </c>
      <c r="E41" s="78">
        <v>491013.57050999999</v>
      </c>
      <c r="F41" s="78">
        <v>6829966.0817100005</v>
      </c>
      <c r="G41" s="78">
        <v>0</v>
      </c>
      <c r="H41" s="78">
        <v>710043.38</v>
      </c>
      <c r="I41" s="78">
        <v>15343191.211860003</v>
      </c>
      <c r="J41" s="76"/>
      <c r="K41" s="26"/>
      <c r="L41" s="26"/>
      <c r="M41" s="26"/>
      <c r="N41" s="26"/>
      <c r="O41" s="26"/>
    </row>
    <row r="42" spans="3:24" x14ac:dyDescent="0.2">
      <c r="C42" s="73" t="s">
        <v>67</v>
      </c>
      <c r="D42" s="78">
        <v>4965905.8157831589</v>
      </c>
      <c r="E42" s="78">
        <v>159982.93010010899</v>
      </c>
      <c r="F42" s="78">
        <v>3955280.1599242031</v>
      </c>
      <c r="G42" s="78">
        <v>0</v>
      </c>
      <c r="H42" s="78">
        <v>386128.15</v>
      </c>
      <c r="I42" s="78">
        <v>9467297.0558074713</v>
      </c>
      <c r="J42" s="76"/>
      <c r="K42" s="26"/>
      <c r="L42" s="26"/>
      <c r="M42" s="26"/>
      <c r="N42" s="26"/>
      <c r="O42" s="79"/>
      <c r="P42" s="80"/>
      <c r="Q42" s="80"/>
      <c r="R42" s="80"/>
      <c r="S42" s="81"/>
      <c r="T42" s="82"/>
      <c r="U42" s="81"/>
      <c r="V42" s="82"/>
      <c r="W42" s="83"/>
      <c r="X42" s="84"/>
    </row>
    <row r="43" spans="3:24" x14ac:dyDescent="0.2">
      <c r="C43" s="73" t="s">
        <v>62</v>
      </c>
      <c r="D43" s="85">
        <v>0.47247419723501533</v>
      </c>
      <c r="E43" s="85">
        <v>2.0691622550152649</v>
      </c>
      <c r="F43" s="85">
        <v>0.72679704232149422</v>
      </c>
      <c r="G43" s="86">
        <v>0</v>
      </c>
      <c r="H43" s="86">
        <v>0.83888012308866877</v>
      </c>
      <c r="I43" s="85">
        <v>0.62065171520609619</v>
      </c>
      <c r="J43" s="76"/>
      <c r="K43" s="87"/>
      <c r="L43" s="87"/>
      <c r="M43" s="87"/>
      <c r="N43" s="87"/>
      <c r="O43" s="80"/>
      <c r="P43" s="88"/>
      <c r="Q43" s="80"/>
      <c r="R43" s="80"/>
      <c r="S43" s="89"/>
      <c r="T43" s="90"/>
      <c r="U43" s="89"/>
      <c r="V43" s="90"/>
      <c r="W43" s="91"/>
      <c r="X43" s="84"/>
    </row>
    <row r="44" spans="3:24" ht="8.25" customHeight="1" x14ac:dyDescent="0.2">
      <c r="C44" s="73"/>
      <c r="D44" s="76"/>
      <c r="E44" s="76"/>
      <c r="F44" s="76"/>
      <c r="G44" s="76"/>
      <c r="H44" s="76"/>
      <c r="I44" s="76"/>
      <c r="J44" s="76"/>
      <c r="K44" s="87"/>
      <c r="L44" s="87"/>
      <c r="M44" s="87"/>
      <c r="N44" s="87"/>
      <c r="O44" s="80"/>
      <c r="P44" s="88"/>
      <c r="Q44" s="80"/>
      <c r="R44" s="80"/>
      <c r="S44" s="89"/>
      <c r="T44" s="90"/>
      <c r="U44" s="89"/>
      <c r="V44" s="90"/>
      <c r="W44" s="91"/>
      <c r="X44" s="84"/>
    </row>
    <row r="45" spans="3:24" x14ac:dyDescent="0.2">
      <c r="C45" s="73" t="s">
        <v>66</v>
      </c>
      <c r="D45" s="92">
        <v>0.47657414149853194</v>
      </c>
      <c r="E45" s="92">
        <v>3.2002049881934315E-2</v>
      </c>
      <c r="F45" s="92">
        <v>0.44514638365652143</v>
      </c>
      <c r="G45" s="92">
        <v>0</v>
      </c>
      <c r="H45" s="92">
        <v>4.627742496301223E-2</v>
      </c>
      <c r="I45" s="92">
        <v>1</v>
      </c>
      <c r="J45" s="76"/>
      <c r="O45" s="79"/>
      <c r="P45" s="88"/>
      <c r="Q45" s="80"/>
      <c r="R45" s="80"/>
      <c r="S45" s="81"/>
      <c r="T45" s="82"/>
      <c r="U45" s="81"/>
      <c r="V45" s="82"/>
      <c r="W45" s="83"/>
      <c r="X45" s="84"/>
    </row>
    <row r="46" spans="3:24" x14ac:dyDescent="0.2">
      <c r="C46" s="73" t="s">
        <v>67</v>
      </c>
      <c r="D46" s="92">
        <v>0.52453258691581361</v>
      </c>
      <c r="E46" s="92">
        <v>1.689848001568426E-2</v>
      </c>
      <c r="F46" s="92">
        <v>0.41778346413012757</v>
      </c>
      <c r="G46" s="92">
        <v>0</v>
      </c>
      <c r="H46" s="92">
        <v>4.0785468938374508E-2</v>
      </c>
      <c r="I46" s="92">
        <v>1</v>
      </c>
      <c r="J46" s="76"/>
      <c r="O46" s="80"/>
      <c r="P46" s="93"/>
      <c r="Q46" s="80"/>
      <c r="R46" s="80"/>
      <c r="S46" s="89"/>
      <c r="T46" s="90"/>
      <c r="U46" s="89"/>
      <c r="V46" s="90"/>
      <c r="W46" s="91"/>
      <c r="X46" s="84"/>
    </row>
    <row r="47" spans="3:24" x14ac:dyDescent="0.2">
      <c r="C47" s="94"/>
      <c r="O47" s="80"/>
      <c r="P47" s="88"/>
      <c r="Q47" s="80"/>
      <c r="R47" s="80"/>
      <c r="S47" s="89"/>
      <c r="T47" s="90"/>
      <c r="U47" s="89"/>
      <c r="V47" s="90"/>
      <c r="W47" s="91"/>
      <c r="X47" s="84"/>
    </row>
    <row r="48" spans="3:24" x14ac:dyDescent="0.2">
      <c r="C48" s="94"/>
      <c r="D48" s="95"/>
      <c r="E48" s="95"/>
      <c r="F48" s="95"/>
      <c r="G48" s="96"/>
      <c r="H48" s="95"/>
      <c r="I48" s="95"/>
      <c r="O48" s="80"/>
      <c r="P48" s="88"/>
      <c r="Q48" s="80"/>
      <c r="R48" s="80"/>
      <c r="S48" s="89"/>
      <c r="T48" s="90"/>
      <c r="U48" s="89"/>
      <c r="V48" s="90"/>
      <c r="W48" s="91"/>
      <c r="X48" s="84"/>
    </row>
    <row r="49" spans="4:24" x14ac:dyDescent="0.2">
      <c r="O49" s="80"/>
      <c r="P49" s="88"/>
      <c r="Q49" s="80"/>
      <c r="R49" s="80"/>
      <c r="S49" s="89"/>
      <c r="T49" s="90"/>
      <c r="U49" s="89"/>
      <c r="V49" s="90"/>
      <c r="W49" s="91"/>
      <c r="X49" s="84"/>
    </row>
    <row r="50" spans="4:24" x14ac:dyDescent="0.2">
      <c r="D50" s="97"/>
      <c r="E50" s="98"/>
      <c r="F50" s="99"/>
      <c r="G50" s="98"/>
      <c r="H50" s="98"/>
      <c r="I50" s="98"/>
      <c r="J50" s="26"/>
      <c r="O50" s="80"/>
      <c r="P50" s="88"/>
      <c r="Q50" s="88"/>
      <c r="R50" s="88"/>
      <c r="S50" s="89"/>
      <c r="T50" s="90"/>
      <c r="U50" s="89"/>
      <c r="V50" s="90"/>
      <c r="W50" s="91"/>
      <c r="X50" s="84"/>
    </row>
    <row r="51" spans="4:24" x14ac:dyDescent="0.2">
      <c r="D51" s="100"/>
      <c r="E51" s="101"/>
      <c r="F51" s="101"/>
      <c r="G51" s="101"/>
      <c r="H51" s="101"/>
      <c r="I51" s="101"/>
      <c r="J51" s="26"/>
      <c r="O51" s="80"/>
      <c r="P51" s="88"/>
      <c r="Q51" s="88"/>
      <c r="R51" s="88"/>
      <c r="S51" s="89"/>
      <c r="T51" s="90"/>
      <c r="U51" s="89"/>
      <c r="V51" s="90"/>
      <c r="W51" s="91"/>
      <c r="X51" s="84"/>
    </row>
    <row r="52" spans="4:24" x14ac:dyDescent="0.2">
      <c r="D52" s="100"/>
      <c r="E52" s="101"/>
      <c r="F52" s="101"/>
      <c r="G52" s="101"/>
      <c r="H52" s="101"/>
      <c r="I52" s="101"/>
      <c r="J52" s="26"/>
      <c r="O52" s="80"/>
      <c r="P52" s="88"/>
      <c r="Q52" s="88"/>
      <c r="R52" s="88"/>
      <c r="S52" s="89"/>
      <c r="T52" s="90"/>
      <c r="U52" s="89"/>
      <c r="V52" s="90"/>
      <c r="W52" s="91"/>
      <c r="X52" s="84"/>
    </row>
    <row r="53" spans="4:24" x14ac:dyDescent="0.2">
      <c r="D53" s="26"/>
      <c r="E53" s="26"/>
      <c r="F53" s="26"/>
      <c r="G53" s="26"/>
      <c r="H53" s="26"/>
      <c r="I53" s="26"/>
      <c r="J53" s="26"/>
      <c r="O53" s="80"/>
      <c r="P53" s="88"/>
      <c r="Q53" s="88"/>
      <c r="R53" s="88"/>
      <c r="S53" s="89"/>
      <c r="T53" s="90"/>
      <c r="U53" s="89"/>
      <c r="V53" s="90"/>
      <c r="W53" s="91"/>
      <c r="X53" s="84"/>
    </row>
    <row r="54" spans="4:24" x14ac:dyDescent="0.2">
      <c r="D54" s="26"/>
      <c r="E54" s="26"/>
      <c r="F54" s="26"/>
      <c r="G54" s="26"/>
      <c r="H54" s="26"/>
      <c r="I54" s="26"/>
      <c r="J54" s="26"/>
      <c r="O54" s="80"/>
      <c r="P54" s="88"/>
      <c r="Q54" s="88"/>
      <c r="R54" s="88"/>
      <c r="S54" s="89"/>
      <c r="T54" s="90"/>
      <c r="U54" s="89"/>
      <c r="V54" s="90"/>
      <c r="W54" s="91"/>
      <c r="X54" s="84"/>
    </row>
    <row r="55" spans="4:24" x14ac:dyDescent="0.2">
      <c r="O55" s="80"/>
      <c r="P55" s="88"/>
      <c r="Q55" s="88"/>
      <c r="R55" s="88"/>
      <c r="S55" s="89"/>
      <c r="T55" s="90"/>
      <c r="U55" s="89"/>
      <c r="V55" s="90"/>
      <c r="W55" s="91"/>
      <c r="X55" s="84"/>
    </row>
    <row r="56" spans="4:24" x14ac:dyDescent="0.2">
      <c r="O56" s="80"/>
      <c r="P56" s="88"/>
      <c r="Q56" s="88"/>
      <c r="R56" s="88"/>
      <c r="S56" s="89"/>
      <c r="T56" s="90"/>
      <c r="U56" s="89"/>
      <c r="V56" s="90"/>
      <c r="W56" s="91"/>
      <c r="X56" s="84"/>
    </row>
    <row r="57" spans="4:24" x14ac:dyDescent="0.2">
      <c r="O57" s="80"/>
      <c r="P57" s="88"/>
      <c r="Q57" s="88"/>
      <c r="R57" s="88"/>
      <c r="S57" s="89"/>
      <c r="T57" s="90"/>
      <c r="U57" s="89"/>
      <c r="V57" s="90"/>
      <c r="W57" s="91"/>
      <c r="X57" s="84"/>
    </row>
    <row r="58" spans="4:24" x14ac:dyDescent="0.2">
      <c r="O58" s="80"/>
      <c r="P58" s="88"/>
      <c r="Q58" s="88"/>
      <c r="R58" s="88"/>
      <c r="S58" s="89"/>
      <c r="T58" s="90"/>
      <c r="U58" s="89"/>
      <c r="V58" s="90"/>
      <c r="W58" s="91"/>
      <c r="X58" s="84"/>
    </row>
    <row r="59" spans="4:24" x14ac:dyDescent="0.2">
      <c r="O59" s="80"/>
      <c r="P59" s="88"/>
      <c r="Q59" s="88"/>
      <c r="R59" s="88"/>
      <c r="S59" s="89"/>
      <c r="T59" s="90"/>
      <c r="U59" s="89"/>
      <c r="V59" s="90"/>
      <c r="W59" s="91"/>
      <c r="X59" s="84"/>
    </row>
    <row r="60" spans="4:24" x14ac:dyDescent="0.2">
      <c r="O60" s="80"/>
      <c r="P60" s="88"/>
      <c r="Q60" s="88"/>
      <c r="R60" s="88"/>
      <c r="S60" s="89"/>
      <c r="T60" s="90"/>
      <c r="U60" s="89"/>
      <c r="V60" s="90"/>
      <c r="W60" s="91"/>
      <c r="X60" s="84"/>
    </row>
    <row r="61" spans="4:24" x14ac:dyDescent="0.2">
      <c r="O61" s="80"/>
      <c r="P61" s="88"/>
      <c r="Q61" s="88"/>
      <c r="R61" s="88"/>
      <c r="S61" s="89"/>
      <c r="T61" s="90"/>
      <c r="U61" s="89"/>
      <c r="V61" s="90"/>
      <c r="W61" s="91"/>
      <c r="X61" s="84"/>
    </row>
    <row r="62" spans="4:24" x14ac:dyDescent="0.2">
      <c r="O62" s="80"/>
      <c r="P62" s="88"/>
      <c r="Q62" s="88"/>
      <c r="R62" s="88"/>
      <c r="S62" s="89"/>
      <c r="T62" s="90"/>
      <c r="U62" s="89"/>
      <c r="V62" s="90"/>
      <c r="W62" s="91"/>
      <c r="X62" s="84"/>
    </row>
    <row r="63" spans="4:24" x14ac:dyDescent="0.2">
      <c r="O63" s="79"/>
      <c r="P63" s="88"/>
      <c r="Q63" s="88"/>
      <c r="R63" s="88"/>
      <c r="S63" s="81"/>
      <c r="T63" s="82"/>
      <c r="U63" s="81"/>
      <c r="V63" s="82"/>
      <c r="W63" s="83"/>
      <c r="X63" s="84"/>
    </row>
    <row r="64" spans="4:24" x14ac:dyDescent="0.2">
      <c r="O64" s="80"/>
      <c r="P64" s="88"/>
      <c r="Q64" s="88"/>
      <c r="R64" s="88"/>
      <c r="S64" s="89"/>
      <c r="T64" s="90"/>
      <c r="U64" s="89"/>
      <c r="V64" s="90"/>
      <c r="W64" s="91"/>
      <c r="X64" s="84"/>
    </row>
    <row r="65" spans="15:24" x14ac:dyDescent="0.2">
      <c r="O65" s="80"/>
      <c r="P65" s="88"/>
      <c r="Q65" s="88"/>
      <c r="R65" s="88"/>
      <c r="S65" s="89"/>
      <c r="T65" s="90"/>
      <c r="U65" s="89"/>
      <c r="V65" s="90"/>
      <c r="W65" s="91"/>
      <c r="X65" s="84"/>
    </row>
    <row r="66" spans="15:24" x14ac:dyDescent="0.2">
      <c r="O66" s="80"/>
      <c r="P66" s="88"/>
      <c r="Q66" s="88"/>
      <c r="R66" s="88"/>
      <c r="S66" s="89"/>
      <c r="T66" s="90"/>
      <c r="U66" s="89"/>
      <c r="V66" s="90"/>
      <c r="W66" s="91"/>
      <c r="X66" s="84"/>
    </row>
    <row r="67" spans="15:24" x14ac:dyDescent="0.2">
      <c r="O67" s="80"/>
      <c r="P67" s="88"/>
      <c r="Q67" s="88"/>
      <c r="R67" s="88"/>
      <c r="S67" s="89"/>
      <c r="T67" s="90"/>
      <c r="U67" s="89"/>
      <c r="V67" s="90"/>
      <c r="W67" s="91"/>
      <c r="X67" s="84"/>
    </row>
    <row r="68" spans="15:24" x14ac:dyDescent="0.2">
      <c r="O68" s="80"/>
      <c r="P68" s="88"/>
      <c r="Q68" s="88"/>
      <c r="R68" s="88"/>
      <c r="S68" s="89"/>
      <c r="T68" s="90"/>
      <c r="U68" s="89"/>
      <c r="V68" s="90"/>
      <c r="W68" s="91"/>
      <c r="X68" s="84"/>
    </row>
    <row r="69" spans="15:24" x14ac:dyDescent="0.2">
      <c r="O69" s="80"/>
      <c r="P69" s="88"/>
      <c r="Q69" s="88"/>
      <c r="R69" s="88"/>
      <c r="S69" s="89"/>
      <c r="T69" s="90"/>
      <c r="U69" s="89"/>
      <c r="V69" s="90"/>
      <c r="W69" s="91"/>
      <c r="X69" s="84"/>
    </row>
    <row r="70" spans="15:24" x14ac:dyDescent="0.2">
      <c r="O70" s="80"/>
      <c r="P70" s="88"/>
      <c r="Q70" s="88"/>
      <c r="R70" s="88"/>
      <c r="S70" s="89"/>
      <c r="T70" s="90"/>
      <c r="U70" s="89"/>
      <c r="V70" s="90"/>
      <c r="W70" s="91"/>
      <c r="X70" s="84"/>
    </row>
    <row r="71" spans="15:24" x14ac:dyDescent="0.2">
      <c r="O71" s="80"/>
      <c r="P71" s="88"/>
      <c r="Q71" s="88"/>
      <c r="R71" s="88"/>
      <c r="S71" s="89"/>
      <c r="T71" s="90"/>
      <c r="U71" s="89"/>
      <c r="V71" s="90"/>
      <c r="W71" s="91"/>
      <c r="X71" s="84"/>
    </row>
    <row r="72" spans="15:24" x14ac:dyDescent="0.2">
      <c r="O72" s="80"/>
      <c r="P72" s="88"/>
      <c r="Q72" s="88"/>
      <c r="R72" s="88"/>
      <c r="S72" s="89"/>
      <c r="T72" s="90"/>
      <c r="U72" s="89"/>
      <c r="V72" s="90"/>
      <c r="W72" s="91"/>
      <c r="X72" s="84"/>
    </row>
    <row r="73" spans="15:24" x14ac:dyDescent="0.2">
      <c r="O73" s="80"/>
      <c r="P73" s="88"/>
      <c r="Q73" s="88"/>
      <c r="R73" s="88"/>
      <c r="S73" s="89"/>
      <c r="T73" s="90"/>
      <c r="U73" s="89"/>
      <c r="V73" s="90"/>
      <c r="W73" s="91"/>
      <c r="X73" s="84"/>
    </row>
    <row r="74" spans="15:24" x14ac:dyDescent="0.2">
      <c r="O74" s="80"/>
      <c r="P74" s="88"/>
      <c r="Q74" s="88"/>
      <c r="R74" s="88"/>
      <c r="S74" s="89"/>
      <c r="T74" s="90"/>
      <c r="U74" s="89"/>
      <c r="V74" s="90"/>
      <c r="W74" s="91"/>
      <c r="X74" s="84"/>
    </row>
    <row r="75" spans="15:24" x14ac:dyDescent="0.2">
      <c r="O75" s="80"/>
      <c r="P75" s="88"/>
      <c r="Q75" s="88"/>
      <c r="R75" s="88"/>
      <c r="S75" s="89"/>
      <c r="T75" s="90"/>
      <c r="U75" s="89"/>
      <c r="V75" s="90"/>
      <c r="W75" s="91"/>
      <c r="X75" s="84"/>
    </row>
    <row r="76" spans="15:24" x14ac:dyDescent="0.2">
      <c r="O76" s="80"/>
      <c r="P76" s="88"/>
      <c r="Q76" s="88"/>
      <c r="R76" s="88"/>
      <c r="S76" s="89"/>
      <c r="T76" s="90"/>
      <c r="U76" s="89"/>
      <c r="V76" s="90"/>
      <c r="W76" s="91"/>
      <c r="X76" s="84"/>
    </row>
    <row r="77" spans="15:24" x14ac:dyDescent="0.2">
      <c r="O77" s="80"/>
      <c r="P77" s="88"/>
      <c r="Q77" s="88"/>
      <c r="R77" s="88"/>
      <c r="S77" s="89"/>
      <c r="T77" s="90"/>
      <c r="U77" s="89"/>
      <c r="V77" s="90"/>
      <c r="W77" s="91"/>
      <c r="X77" s="84"/>
    </row>
    <row r="78" spans="15:24" x14ac:dyDescent="0.2">
      <c r="O78" s="79"/>
      <c r="P78" s="88"/>
      <c r="Q78" s="88"/>
      <c r="R78" s="88"/>
      <c r="S78" s="102"/>
      <c r="T78" s="82"/>
      <c r="U78" s="102"/>
      <c r="V78" s="82"/>
      <c r="W78" s="83"/>
      <c r="X78" s="84"/>
    </row>
    <row r="79" spans="15:24" x14ac:dyDescent="0.2">
      <c r="O79" s="79"/>
      <c r="P79" s="103"/>
      <c r="Q79" s="103"/>
      <c r="R79" s="103"/>
      <c r="S79" s="81"/>
      <c r="T79" s="104"/>
      <c r="U79" s="81"/>
      <c r="V79" s="104"/>
      <c r="W79" s="105"/>
      <c r="X79" s="84"/>
    </row>
    <row r="80" spans="15:24" x14ac:dyDescent="0.2">
      <c r="O80" s="84"/>
      <c r="P80" s="84"/>
      <c r="Q80" s="84"/>
      <c r="R80" s="84"/>
      <c r="S80" s="84"/>
      <c r="T80" s="84"/>
      <c r="U80" s="84"/>
      <c r="V80" s="84"/>
      <c r="W80" s="84"/>
      <c r="X80" s="84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4"/>
  <sheetViews>
    <sheetView showGridLines="0" workbookViewId="0">
      <selection activeCell="I41" sqref="I41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7" style="19" customWidth="1"/>
    <col min="4" max="5" width="9.140625" style="19"/>
    <col min="6" max="6" width="23" style="19" customWidth="1"/>
    <col min="7" max="9" width="12.42578125" style="19" customWidth="1"/>
    <col min="10" max="10" width="14" style="14" bestFit="1" customWidth="1"/>
    <col min="11" max="11" width="14" style="19" bestFit="1" customWidth="1"/>
    <col min="12" max="12" width="9" style="19" customWidth="1"/>
    <col min="13" max="13" width="14" style="19" bestFit="1" customWidth="1"/>
    <col min="14" max="14" width="11.42578125" style="19" bestFit="1" customWidth="1"/>
    <col min="15" max="16384" width="9.140625" style="19"/>
  </cols>
  <sheetData>
    <row r="1" spans="2:55" x14ac:dyDescent="0.2">
      <c r="B1" s="17" t="s">
        <v>0</v>
      </c>
      <c r="C1" s="17"/>
      <c r="D1" s="17"/>
      <c r="E1" s="17"/>
      <c r="F1" s="17"/>
      <c r="G1" s="18"/>
      <c r="H1" s="18"/>
      <c r="I1" s="18"/>
      <c r="J1" s="1"/>
      <c r="K1" s="18"/>
      <c r="L1" s="18"/>
      <c r="M1" s="17"/>
      <c r="N1" s="17"/>
    </row>
    <row r="2" spans="2:55" s="24" customFormat="1" ht="15.75" x14ac:dyDescent="0.25">
      <c r="B2" s="20" t="s">
        <v>0</v>
      </c>
      <c r="C2" s="21" t="s">
        <v>1</v>
      </c>
      <c r="D2" s="22"/>
      <c r="E2" s="22"/>
      <c r="F2" s="22"/>
      <c r="G2" s="22"/>
      <c r="H2" s="22"/>
      <c r="I2" s="22"/>
      <c r="J2" s="2"/>
      <c r="K2" s="22"/>
      <c r="L2" s="23"/>
      <c r="M2" s="20"/>
      <c r="N2" s="20"/>
    </row>
    <row r="3" spans="2:55" s="24" customFormat="1" ht="15.75" x14ac:dyDescent="0.25">
      <c r="B3" s="20" t="s">
        <v>0</v>
      </c>
      <c r="C3" s="25" t="s">
        <v>2</v>
      </c>
      <c r="D3" s="22"/>
      <c r="E3" s="22"/>
      <c r="F3" s="22"/>
      <c r="G3" s="22"/>
      <c r="H3" s="22"/>
      <c r="I3" s="22"/>
      <c r="J3" s="2"/>
      <c r="K3" s="22"/>
      <c r="L3" s="23"/>
      <c r="M3" s="20"/>
      <c r="N3" s="20"/>
    </row>
    <row r="4" spans="2:55" s="24" customFormat="1" ht="15.75" x14ac:dyDescent="0.25">
      <c r="C4" s="25" t="s">
        <v>72</v>
      </c>
      <c r="D4" s="22"/>
      <c r="E4" s="22"/>
      <c r="F4" s="22"/>
      <c r="G4" s="22"/>
      <c r="H4" s="22"/>
      <c r="I4" s="22"/>
      <c r="J4" s="2"/>
      <c r="K4" s="22"/>
      <c r="L4" s="23"/>
      <c r="M4" s="20"/>
      <c r="N4" s="20"/>
    </row>
    <row r="5" spans="2:55" ht="13.5" thickBot="1" x14ac:dyDescent="0.25">
      <c r="B5" s="26"/>
      <c r="C5" s="26"/>
      <c r="D5" s="26"/>
      <c r="E5" s="26"/>
      <c r="F5" s="26"/>
      <c r="G5" s="27"/>
      <c r="H5" s="27"/>
      <c r="I5" s="27"/>
      <c r="J5" s="3"/>
      <c r="K5" s="27"/>
      <c r="L5" s="27"/>
      <c r="M5" s="26"/>
      <c r="N5" s="26"/>
    </row>
    <row r="6" spans="2:55" ht="13.5" thickBot="1" x14ac:dyDescent="0.25">
      <c r="B6" s="26"/>
      <c r="C6" s="28" t="s">
        <v>3</v>
      </c>
      <c r="D6" s="29"/>
      <c r="E6" s="30" t="s">
        <v>73</v>
      </c>
      <c r="F6" s="31"/>
      <c r="G6" s="32"/>
      <c r="H6" s="32"/>
      <c r="I6" s="32"/>
      <c r="J6" s="4"/>
      <c r="K6" s="32"/>
      <c r="L6" s="32"/>
      <c r="M6" s="33"/>
      <c r="N6" s="26"/>
    </row>
    <row r="7" spans="2:55" ht="39" thickBot="1" x14ac:dyDescent="0.25">
      <c r="B7" s="26"/>
      <c r="C7" s="34" t="s">
        <v>4</v>
      </c>
      <c r="D7" s="35"/>
      <c r="E7" s="35"/>
      <c r="F7" s="15">
        <v>13802</v>
      </c>
      <c r="G7" s="66" t="s">
        <v>51</v>
      </c>
      <c r="H7" s="66" t="s">
        <v>52</v>
      </c>
      <c r="I7" s="36" t="s">
        <v>5</v>
      </c>
      <c r="J7" s="5" t="s">
        <v>6</v>
      </c>
      <c r="K7" s="37" t="s">
        <v>7</v>
      </c>
      <c r="L7" s="37" t="s">
        <v>8</v>
      </c>
      <c r="M7" s="38" t="s">
        <v>9</v>
      </c>
      <c r="N7" s="38" t="s">
        <v>10</v>
      </c>
    </row>
    <row r="8" spans="2:55" x14ac:dyDescent="0.2">
      <c r="B8" s="26"/>
      <c r="C8" s="39" t="s">
        <v>11</v>
      </c>
      <c r="D8" s="40"/>
      <c r="E8" s="40"/>
      <c r="F8" s="41"/>
      <c r="G8" s="42">
        <v>634.12849162011173</v>
      </c>
      <c r="H8" s="42">
        <v>530</v>
      </c>
      <c r="I8" s="42">
        <v>633218.57545</v>
      </c>
      <c r="J8" s="6">
        <v>2.6970080144339485E-2</v>
      </c>
      <c r="K8" s="43">
        <v>759989.09723786404</v>
      </c>
      <c r="L8" s="44">
        <v>2.6899833665537436E-2</v>
      </c>
      <c r="M8" s="7">
        <v>89542.155180000002</v>
      </c>
      <c r="N8" s="7">
        <v>78251.434349999996</v>
      </c>
      <c r="P8" s="187"/>
    </row>
    <row r="9" spans="2:55" x14ac:dyDescent="0.2">
      <c r="B9" s="26">
        <v>2</v>
      </c>
      <c r="C9" s="45" t="s">
        <v>0</v>
      </c>
      <c r="D9" s="26" t="s">
        <v>12</v>
      </c>
      <c r="E9" s="26"/>
      <c r="F9" s="46"/>
      <c r="G9" s="47">
        <v>611.12849162011173</v>
      </c>
      <c r="H9" s="47">
        <v>514</v>
      </c>
      <c r="I9" s="47">
        <v>610867.54570000002</v>
      </c>
      <c r="J9" s="8">
        <v>2.6018103864683402E-2</v>
      </c>
      <c r="K9" s="47">
        <v>736218.435997864</v>
      </c>
      <c r="L9" s="48">
        <v>2.6058470498881759E-2</v>
      </c>
      <c r="M9" s="9">
        <v>86372.320940000005</v>
      </c>
      <c r="N9" s="9">
        <v>75387.74265</v>
      </c>
      <c r="P9" s="187"/>
    </row>
    <row r="10" spans="2:55" x14ac:dyDescent="0.2">
      <c r="B10" s="26">
        <v>3</v>
      </c>
      <c r="C10" s="45"/>
      <c r="D10" s="26" t="s">
        <v>13</v>
      </c>
      <c r="E10" s="26"/>
      <c r="F10" s="46"/>
      <c r="G10" s="47">
        <v>23</v>
      </c>
      <c r="H10" s="47">
        <v>16</v>
      </c>
      <c r="I10" s="47">
        <v>22351.029750000002</v>
      </c>
      <c r="J10" s="8">
        <v>9.5197627965608377E-4</v>
      </c>
      <c r="K10" s="47">
        <v>23770.661240000001</v>
      </c>
      <c r="L10" s="48">
        <v>8.4136316665567616E-4</v>
      </c>
      <c r="M10" s="9">
        <v>3169.8342400000001</v>
      </c>
      <c r="N10" s="9">
        <v>2863.6916999999999</v>
      </c>
      <c r="P10" s="187"/>
      <c r="BB10" s="19">
        <v>837</v>
      </c>
      <c r="BC10" s="19">
        <v>1028</v>
      </c>
    </row>
    <row r="11" spans="2:55" x14ac:dyDescent="0.2">
      <c r="B11" s="26" t="s">
        <v>0</v>
      </c>
      <c r="C11" s="49" t="s">
        <v>14</v>
      </c>
      <c r="D11" s="50"/>
      <c r="E11" s="50"/>
      <c r="F11" s="51"/>
      <c r="G11" s="52">
        <v>6320.4797960622664</v>
      </c>
      <c r="H11" s="52">
        <v>5158.6888552697937</v>
      </c>
      <c r="I11" s="52">
        <v>11627224.27359</v>
      </c>
      <c r="J11" s="10">
        <v>0.49522737119971483</v>
      </c>
      <c r="K11" s="53">
        <v>13853433.843408704</v>
      </c>
      <c r="L11" s="54">
        <v>0.49034264759667495</v>
      </c>
      <c r="M11" s="11">
        <v>1631383.5714845795</v>
      </c>
      <c r="N11" s="11">
        <v>1428139.2515788781</v>
      </c>
      <c r="P11" s="187"/>
      <c r="BB11" s="19">
        <v>713</v>
      </c>
      <c r="BC11" s="19">
        <v>877</v>
      </c>
    </row>
    <row r="12" spans="2:55" x14ac:dyDescent="0.2">
      <c r="B12" s="26">
        <v>4</v>
      </c>
      <c r="C12" s="45"/>
      <c r="D12" s="55" t="s">
        <v>15</v>
      </c>
      <c r="E12" s="26"/>
      <c r="F12" s="46"/>
      <c r="G12" s="47">
        <v>137.32114769214081</v>
      </c>
      <c r="H12" s="47">
        <v>89.653555219364591</v>
      </c>
      <c r="I12" s="47">
        <v>360268.98443999997</v>
      </c>
      <c r="J12" s="8">
        <v>1.5344596258821886E-2</v>
      </c>
      <c r="K12" s="47">
        <v>424345.11977009499</v>
      </c>
      <c r="L12" s="48">
        <v>1.5019706440637883E-2</v>
      </c>
      <c r="M12" s="9">
        <v>51439.804730000003</v>
      </c>
      <c r="N12" s="9">
        <v>45218.955399999999</v>
      </c>
      <c r="P12" s="187"/>
      <c r="BB12" s="19">
        <v>124</v>
      </c>
      <c r="BC12" s="19">
        <v>151</v>
      </c>
    </row>
    <row r="13" spans="2:55" x14ac:dyDescent="0.2">
      <c r="B13" s="26">
        <v>5</v>
      </c>
      <c r="C13" s="45"/>
      <c r="D13" s="26" t="s">
        <v>16</v>
      </c>
      <c r="E13" s="26"/>
      <c r="F13" s="46"/>
      <c r="G13" s="47">
        <v>198.26403427889571</v>
      </c>
      <c r="H13" s="47">
        <v>168.17397881996976</v>
      </c>
      <c r="I13" s="47">
        <v>390600.92</v>
      </c>
      <c r="J13" s="8">
        <v>1.6636495714558455E-2</v>
      </c>
      <c r="K13" s="47">
        <v>466314.97</v>
      </c>
      <c r="L13" s="48">
        <v>1.6505230370198427E-2</v>
      </c>
      <c r="M13" s="9">
        <v>54847.34</v>
      </c>
      <c r="N13" s="9">
        <v>47885.94</v>
      </c>
      <c r="P13" s="187"/>
      <c r="BB13" s="19">
        <v>16222</v>
      </c>
      <c r="BC13" s="19">
        <v>19524</v>
      </c>
    </row>
    <row r="14" spans="2:55" x14ac:dyDescent="0.2">
      <c r="B14" s="26">
        <v>6</v>
      </c>
      <c r="C14" s="45"/>
      <c r="D14" s="26" t="s">
        <v>17</v>
      </c>
      <c r="E14" s="26"/>
      <c r="F14" s="46"/>
      <c r="G14" s="47">
        <v>505.5478657048327</v>
      </c>
      <c r="H14" s="47">
        <v>349.10741301059011</v>
      </c>
      <c r="I14" s="47">
        <v>482567.00222999998</v>
      </c>
      <c r="J14" s="8">
        <v>2.0553520110978531E-2</v>
      </c>
      <c r="K14" s="47">
        <v>593085.71707588003</v>
      </c>
      <c r="L14" s="48">
        <v>2.0992284227143141E-2</v>
      </c>
      <c r="M14" s="9">
        <v>67578.209304579519</v>
      </c>
      <c r="N14" s="9">
        <v>58659.486258877951</v>
      </c>
      <c r="P14" s="187"/>
      <c r="BB14" s="19">
        <v>0</v>
      </c>
      <c r="BC14" s="19">
        <v>0</v>
      </c>
    </row>
    <row r="15" spans="2:55" x14ac:dyDescent="0.2">
      <c r="B15" s="26">
        <v>7</v>
      </c>
      <c r="C15" s="45"/>
      <c r="D15" s="26" t="s">
        <v>18</v>
      </c>
      <c r="E15" s="26"/>
      <c r="F15" s="46"/>
      <c r="G15" s="47">
        <v>1093.5415740087867</v>
      </c>
      <c r="H15" s="47">
        <v>854.44175491679266</v>
      </c>
      <c r="I15" s="47">
        <v>3297580.3218099996</v>
      </c>
      <c r="J15" s="8">
        <v>0.14045072114065774</v>
      </c>
      <c r="K15" s="47">
        <v>3868761.0727842748</v>
      </c>
      <c r="L15" s="48">
        <v>0.136934897787134</v>
      </c>
      <c r="M15" s="9">
        <v>463854.11904999998</v>
      </c>
      <c r="N15" s="9">
        <v>405794.22695000004</v>
      </c>
      <c r="P15" s="187"/>
      <c r="BB15" s="19">
        <v>1841</v>
      </c>
      <c r="BC15" s="19">
        <v>2301</v>
      </c>
    </row>
    <row r="16" spans="2:55" x14ac:dyDescent="0.2">
      <c r="B16" s="26">
        <v>8</v>
      </c>
      <c r="C16" s="45" t="s">
        <v>0</v>
      </c>
      <c r="D16" s="26" t="s">
        <v>19</v>
      </c>
      <c r="E16" s="26"/>
      <c r="F16" s="46"/>
      <c r="G16" s="47">
        <v>51.564245810055866</v>
      </c>
      <c r="H16" s="47">
        <v>42.080181543116488</v>
      </c>
      <c r="I16" s="47">
        <v>36457.450570000001</v>
      </c>
      <c r="J16" s="8">
        <v>1.552797725544353E-3</v>
      </c>
      <c r="K16" s="47">
        <v>41604.303788177</v>
      </c>
      <c r="L16" s="48">
        <v>1.4725854038432017E-3</v>
      </c>
      <c r="M16" s="9">
        <v>5219.4840199999999</v>
      </c>
      <c r="N16" s="9">
        <v>4622.4245300000002</v>
      </c>
      <c r="P16" s="187"/>
      <c r="BB16" s="19">
        <v>2438</v>
      </c>
      <c r="BC16" s="19">
        <v>2959</v>
      </c>
    </row>
    <row r="17" spans="2:55" x14ac:dyDescent="0.2">
      <c r="B17" s="26">
        <v>9</v>
      </c>
      <c r="C17" s="45"/>
      <c r="D17" s="26" t="s">
        <v>20</v>
      </c>
      <c r="E17" s="26"/>
      <c r="F17" s="46"/>
      <c r="G17" s="47">
        <v>183.82790041763843</v>
      </c>
      <c r="H17" s="47">
        <v>147.08018154311648</v>
      </c>
      <c r="I17" s="47">
        <v>90686.691489999997</v>
      </c>
      <c r="J17" s="8">
        <v>3.8625325161570786E-3</v>
      </c>
      <c r="K17" s="47">
        <v>106300.64849000001</v>
      </c>
      <c r="L17" s="48">
        <v>3.7625141904171246E-3</v>
      </c>
      <c r="M17" s="9">
        <v>12265.192950000001</v>
      </c>
      <c r="N17" s="9">
        <v>10556.35223</v>
      </c>
      <c r="P17" s="187"/>
      <c r="BB17" s="19">
        <v>1333</v>
      </c>
      <c r="BC17" s="19">
        <v>1498</v>
      </c>
    </row>
    <row r="18" spans="2:55" x14ac:dyDescent="0.2">
      <c r="B18" s="26">
        <v>10</v>
      </c>
      <c r="C18" s="45"/>
      <c r="D18" s="26" t="s">
        <v>21</v>
      </c>
      <c r="E18" s="26"/>
      <c r="F18" s="46"/>
      <c r="G18" s="47">
        <v>273.02055648966751</v>
      </c>
      <c r="H18" s="47">
        <v>196.09379727685325</v>
      </c>
      <c r="I18" s="47">
        <v>692471.69328000001</v>
      </c>
      <c r="J18" s="8">
        <v>2.949379217464659E-2</v>
      </c>
      <c r="K18" s="47">
        <v>838964.708079773</v>
      </c>
      <c r="L18" s="48">
        <v>2.9695177444813592E-2</v>
      </c>
      <c r="M18" s="9">
        <v>97733.779450000002</v>
      </c>
      <c r="N18" s="9">
        <v>85981.338270000007</v>
      </c>
      <c r="P18" s="187"/>
    </row>
    <row r="19" spans="2:55" x14ac:dyDescent="0.2">
      <c r="B19" s="26">
        <v>11</v>
      </c>
      <c r="C19" s="45"/>
      <c r="D19" s="26" t="s">
        <v>22</v>
      </c>
      <c r="E19" s="26"/>
      <c r="F19" s="46"/>
      <c r="G19" s="47">
        <v>38.922330097087382</v>
      </c>
      <c r="H19" s="47">
        <v>32.786686838124055</v>
      </c>
      <c r="I19" s="47">
        <v>68221</v>
      </c>
      <c r="J19" s="8">
        <v>2.9056725574094716E-3</v>
      </c>
      <c r="K19" s="47">
        <v>82298.12</v>
      </c>
      <c r="L19" s="48">
        <v>2.9129440764773958E-3</v>
      </c>
      <c r="M19" s="9">
        <v>9627.6</v>
      </c>
      <c r="N19" s="9">
        <v>8277.64</v>
      </c>
      <c r="P19" s="187"/>
      <c r="BB19" s="19">
        <v>66</v>
      </c>
      <c r="BC19" s="19">
        <v>77</v>
      </c>
    </row>
    <row r="20" spans="2:55" x14ac:dyDescent="0.2">
      <c r="B20" s="26">
        <v>12</v>
      </c>
      <c r="C20" s="45" t="s">
        <v>0</v>
      </c>
      <c r="D20" s="26" t="s">
        <v>23</v>
      </c>
      <c r="E20" s="26"/>
      <c r="F20" s="46"/>
      <c r="G20" s="47">
        <v>243.10831480175733</v>
      </c>
      <c r="H20" s="47">
        <v>135.86686838124055</v>
      </c>
      <c r="I20" s="47">
        <v>449367.17518999998</v>
      </c>
      <c r="J20" s="8">
        <v>1.9139471264716105E-2</v>
      </c>
      <c r="K20" s="47">
        <v>596219.24991666293</v>
      </c>
      <c r="L20" s="48">
        <v>2.1103195702727347E-2</v>
      </c>
      <c r="M20" s="9">
        <v>64002.985379999998</v>
      </c>
      <c r="N20" s="9">
        <v>56230.141410000004</v>
      </c>
      <c r="P20" s="187"/>
      <c r="BB20" s="19">
        <v>1019</v>
      </c>
      <c r="BC20" s="19">
        <v>1341</v>
      </c>
    </row>
    <row r="21" spans="2:55" x14ac:dyDescent="0.2">
      <c r="B21" s="26">
        <v>13</v>
      </c>
      <c r="C21" s="45"/>
      <c r="D21" s="26" t="s">
        <v>24</v>
      </c>
      <c r="E21" s="26"/>
      <c r="F21" s="46"/>
      <c r="G21" s="47">
        <v>654.28838748169437</v>
      </c>
      <c r="H21" s="47">
        <v>482.64145234493191</v>
      </c>
      <c r="I21" s="47">
        <v>914718.78361000004</v>
      </c>
      <c r="J21" s="8">
        <v>3.895975238244162E-2</v>
      </c>
      <c r="K21" s="47">
        <v>1087387.074527299</v>
      </c>
      <c r="L21" s="48">
        <v>3.848809350180029E-2</v>
      </c>
      <c r="M21" s="9">
        <v>126665.52819000001</v>
      </c>
      <c r="N21" s="9">
        <v>110132.3077</v>
      </c>
      <c r="P21" s="187"/>
    </row>
    <row r="22" spans="2:55" x14ac:dyDescent="0.2">
      <c r="B22" s="26">
        <v>14</v>
      </c>
      <c r="C22" s="45"/>
      <c r="D22" s="26" t="s">
        <v>25</v>
      </c>
      <c r="E22" s="26"/>
      <c r="F22" s="46"/>
      <c r="G22" s="47">
        <v>312.51722080598796</v>
      </c>
      <c r="H22" s="47">
        <v>208.85375693393848</v>
      </c>
      <c r="I22" s="47">
        <v>371870.07065999997</v>
      </c>
      <c r="J22" s="8">
        <v>1.583871035661575E-2</v>
      </c>
      <c r="K22" s="47">
        <v>438185.94421912701</v>
      </c>
      <c r="L22" s="48">
        <v>1.5509602778395918E-2</v>
      </c>
      <c r="M22" s="9">
        <v>52144.284589999996</v>
      </c>
      <c r="N22" s="9">
        <v>45752.076209999999</v>
      </c>
      <c r="P22" s="187"/>
      <c r="BB22" s="19">
        <v>178</v>
      </c>
      <c r="BC22" s="19">
        <v>219</v>
      </c>
    </row>
    <row r="23" spans="2:55" x14ac:dyDescent="0.2">
      <c r="B23" s="26">
        <v>15</v>
      </c>
      <c r="C23" s="45"/>
      <c r="D23" s="26" t="s">
        <v>26</v>
      </c>
      <c r="E23" s="26"/>
      <c r="F23" s="46"/>
      <c r="G23" s="47">
        <v>1157.6666485870803</v>
      </c>
      <c r="H23" s="47">
        <v>1371.4145234493192</v>
      </c>
      <c r="I23" s="47">
        <v>1627759.83653</v>
      </c>
      <c r="J23" s="8">
        <v>6.9329635846125809E-2</v>
      </c>
      <c r="K23" s="47">
        <v>1912312.617220005</v>
      </c>
      <c r="L23" s="48">
        <v>6.7686354326247061E-2</v>
      </c>
      <c r="M23" s="9">
        <v>224276.03187999999</v>
      </c>
      <c r="N23" s="9">
        <v>195966.21958999999</v>
      </c>
      <c r="P23" s="187"/>
      <c r="BB23" s="19">
        <v>7563</v>
      </c>
      <c r="BC23" s="19">
        <v>8984</v>
      </c>
    </row>
    <row r="24" spans="2:55" x14ac:dyDescent="0.2">
      <c r="B24" s="26">
        <v>16</v>
      </c>
      <c r="C24" s="45"/>
      <c r="D24" s="26" t="s">
        <v>27</v>
      </c>
      <c r="E24" s="26"/>
      <c r="F24" s="46"/>
      <c r="G24" s="47">
        <v>513.23338938005099</v>
      </c>
      <c r="H24" s="47">
        <v>392.37367624810895</v>
      </c>
      <c r="I24" s="47">
        <v>684138.41702000005</v>
      </c>
      <c r="J24" s="8">
        <v>2.9138860817117473E-2</v>
      </c>
      <c r="K24" s="47">
        <v>802613.24673428701</v>
      </c>
      <c r="L24" s="48">
        <v>2.8408516534483799E-2</v>
      </c>
      <c r="M24" s="9">
        <v>95865.779569999999</v>
      </c>
      <c r="N24" s="9">
        <v>83861.01556</v>
      </c>
      <c r="P24" s="187"/>
    </row>
    <row r="25" spans="2:55" x14ac:dyDescent="0.2">
      <c r="B25" s="26">
        <v>17</v>
      </c>
      <c r="C25" s="45"/>
      <c r="D25" s="26" t="s">
        <v>28</v>
      </c>
      <c r="E25" s="26"/>
      <c r="F25" s="46"/>
      <c r="G25" s="47">
        <v>151.77707870043935</v>
      </c>
      <c r="H25" s="47">
        <v>107.14674735249622</v>
      </c>
      <c r="I25" s="47">
        <v>238869.60096000001</v>
      </c>
      <c r="J25" s="8">
        <v>1.0173947088269349E-2</v>
      </c>
      <c r="K25" s="47">
        <v>278873.96196069801</v>
      </c>
      <c r="L25" s="48">
        <v>9.8707510642672986E-3</v>
      </c>
      <c r="M25" s="9">
        <v>32335.69425</v>
      </c>
      <c r="N25" s="9">
        <v>28865.572950000002</v>
      </c>
      <c r="P25" s="187"/>
      <c r="BB25" s="19">
        <v>278</v>
      </c>
      <c r="BC25" s="19">
        <v>310</v>
      </c>
    </row>
    <row r="26" spans="2:55" x14ac:dyDescent="0.2">
      <c r="B26" s="26">
        <v>18</v>
      </c>
      <c r="C26" s="45" t="s">
        <v>0</v>
      </c>
      <c r="D26" s="26" t="s">
        <v>29</v>
      </c>
      <c r="E26" s="26"/>
      <c r="F26" s="46"/>
      <c r="G26" s="47">
        <v>184.18598470466998</v>
      </c>
      <c r="H26" s="47">
        <v>144.44024205748866</v>
      </c>
      <c r="I26" s="47">
        <v>379381.39987000002</v>
      </c>
      <c r="J26" s="8">
        <v>1.615863330050642E-2</v>
      </c>
      <c r="K26" s="47">
        <v>449056.01181800902</v>
      </c>
      <c r="L26" s="48">
        <v>1.5894349100949487E-2</v>
      </c>
      <c r="M26" s="9">
        <v>53457.655709999999</v>
      </c>
      <c r="N26" s="9">
        <v>47216.220659999999</v>
      </c>
      <c r="P26" s="187"/>
      <c r="BB26" s="19">
        <v>482</v>
      </c>
      <c r="BC26" s="19">
        <v>615</v>
      </c>
    </row>
    <row r="27" spans="2:55" x14ac:dyDescent="0.2">
      <c r="B27" s="26">
        <v>19</v>
      </c>
      <c r="C27" s="45"/>
      <c r="D27" s="26" t="s">
        <v>30</v>
      </c>
      <c r="E27" s="26"/>
      <c r="F27" s="46"/>
      <c r="G27" s="47">
        <v>464.69311710148071</v>
      </c>
      <c r="H27" s="47">
        <v>318.60060514372162</v>
      </c>
      <c r="I27" s="47">
        <v>573888.92699999991</v>
      </c>
      <c r="J27" s="8">
        <v>2.4443108517686159E-2</v>
      </c>
      <c r="K27" s="47">
        <v>692477.97546200594</v>
      </c>
      <c r="L27" s="48">
        <v>2.4510275771950925E-2</v>
      </c>
      <c r="M27" s="9">
        <v>79988.265499999994</v>
      </c>
      <c r="N27" s="9">
        <v>70282.220130000002</v>
      </c>
      <c r="P27" s="187"/>
      <c r="BB27" s="19">
        <v>631</v>
      </c>
      <c r="BC27" s="19">
        <v>788</v>
      </c>
    </row>
    <row r="28" spans="2:55" x14ac:dyDescent="0.2">
      <c r="B28" s="26">
        <v>20</v>
      </c>
      <c r="C28" s="45"/>
      <c r="D28" s="26" t="s">
        <v>31</v>
      </c>
      <c r="E28" s="26"/>
      <c r="F28" s="46"/>
      <c r="G28" s="47">
        <v>157</v>
      </c>
      <c r="H28" s="47">
        <v>117.93343419062028</v>
      </c>
      <c r="I28" s="47">
        <v>968375.99893</v>
      </c>
      <c r="J28" s="8">
        <v>4.1245123427461998E-2</v>
      </c>
      <c r="K28" s="47">
        <v>1174633.1015624101</v>
      </c>
      <c r="L28" s="48">
        <v>4.1576168875188085E-2</v>
      </c>
      <c r="M28" s="9">
        <v>140081.81690999999</v>
      </c>
      <c r="N28" s="9">
        <v>122837.11373</v>
      </c>
      <c r="P28" s="187"/>
    </row>
    <row r="29" spans="2:55" x14ac:dyDescent="0.2">
      <c r="B29" s="26" t="s">
        <v>0</v>
      </c>
      <c r="C29" s="49" t="s">
        <v>32</v>
      </c>
      <c r="D29" s="50"/>
      <c r="E29" s="50"/>
      <c r="F29" s="51"/>
      <c r="G29" s="52">
        <v>6038.9354016380103</v>
      </c>
      <c r="H29" s="52">
        <v>4951.4306606152322</v>
      </c>
      <c r="I29" s="52">
        <v>10305671.19686</v>
      </c>
      <c r="J29" s="10">
        <v>0.43893971038831636</v>
      </c>
      <c r="K29" s="53">
        <v>12625887.554217037</v>
      </c>
      <c r="L29" s="54">
        <v>0.44689361508289854</v>
      </c>
      <c r="M29" s="11">
        <v>1453631.6676736122</v>
      </c>
      <c r="N29" s="11">
        <v>1267125.3917539297</v>
      </c>
      <c r="P29" s="187"/>
      <c r="BB29" s="19">
        <v>393</v>
      </c>
      <c r="BC29" s="19">
        <v>432</v>
      </c>
    </row>
    <row r="30" spans="2:55" x14ac:dyDescent="0.2">
      <c r="B30" s="26">
        <v>22</v>
      </c>
      <c r="C30" s="45"/>
      <c r="D30" s="26" t="s">
        <v>33</v>
      </c>
      <c r="E30" s="26"/>
      <c r="F30" s="46"/>
      <c r="G30" s="47">
        <v>2480.9441883169711</v>
      </c>
      <c r="H30" s="47">
        <v>2492.0423600605163</v>
      </c>
      <c r="I30" s="47">
        <v>4078864.9417299996</v>
      </c>
      <c r="J30" s="8">
        <v>0.17372723833664772</v>
      </c>
      <c r="K30" s="47">
        <v>4978885.9809920024</v>
      </c>
      <c r="L30" s="48">
        <v>0.17622779749752487</v>
      </c>
      <c r="M30" s="9">
        <v>573400.54575361218</v>
      </c>
      <c r="N30" s="9">
        <v>498077.86462392978</v>
      </c>
      <c r="P30" s="187"/>
    </row>
    <row r="31" spans="2:55" x14ac:dyDescent="0.2">
      <c r="B31" s="26">
        <v>23</v>
      </c>
      <c r="C31" s="45"/>
      <c r="D31" s="26" t="s">
        <v>34</v>
      </c>
      <c r="E31" s="26"/>
      <c r="F31" s="46"/>
      <c r="G31" s="47">
        <v>1304.7976351901068</v>
      </c>
      <c r="H31" s="47">
        <v>868.37367624810895</v>
      </c>
      <c r="I31" s="47">
        <v>1560010.1080499999</v>
      </c>
      <c r="J31" s="8">
        <v>6.6444035711031343E-2</v>
      </c>
      <c r="K31" s="47">
        <v>1804419.035637445</v>
      </c>
      <c r="L31" s="48">
        <v>6.386745822800266E-2</v>
      </c>
      <c r="M31" s="9">
        <v>219434.01861</v>
      </c>
      <c r="N31" s="9">
        <v>191507.92631000001</v>
      </c>
      <c r="P31" s="187"/>
      <c r="BB31" s="19">
        <v>14688</v>
      </c>
      <c r="BC31" s="19">
        <v>17409</v>
      </c>
    </row>
    <row r="32" spans="2:55" x14ac:dyDescent="0.2">
      <c r="B32" s="26">
        <v>24</v>
      </c>
      <c r="C32" s="45"/>
      <c r="D32" s="26" t="s">
        <v>35</v>
      </c>
      <c r="E32" s="26"/>
      <c r="F32" s="46"/>
      <c r="G32" s="47">
        <v>172.70949720670393</v>
      </c>
      <c r="H32" s="47">
        <v>121.57337367624811</v>
      </c>
      <c r="I32" s="47">
        <v>222841.02726999999</v>
      </c>
      <c r="J32" s="8">
        <v>9.4912572023771961E-3</v>
      </c>
      <c r="K32" s="47">
        <v>259859.92298097597</v>
      </c>
      <c r="L32" s="48">
        <v>9.1977486649914512E-3</v>
      </c>
      <c r="M32" s="9">
        <v>31977.834069999997</v>
      </c>
      <c r="N32" s="9">
        <v>28412.07503</v>
      </c>
      <c r="P32" s="187"/>
      <c r="BB32" s="19">
        <v>4696</v>
      </c>
      <c r="BC32" s="19">
        <v>5376</v>
      </c>
    </row>
    <row r="33" spans="2:55" x14ac:dyDescent="0.2">
      <c r="B33" s="26">
        <v>25</v>
      </c>
      <c r="C33" s="45"/>
      <c r="D33" s="26" t="s">
        <v>36</v>
      </c>
      <c r="E33" s="26"/>
      <c r="F33" s="46"/>
      <c r="G33" s="47">
        <v>573.38872918587617</v>
      </c>
      <c r="H33" s="47">
        <v>426.86686838124058</v>
      </c>
      <c r="I33" s="47">
        <v>1025740.0298599999</v>
      </c>
      <c r="J33" s="8">
        <v>4.3688375365365122E-2</v>
      </c>
      <c r="K33" s="47">
        <v>1225492.2384312809</v>
      </c>
      <c r="L33" s="48">
        <v>4.3376329334223238E-2</v>
      </c>
      <c r="M33" s="9">
        <v>143598.92720999999</v>
      </c>
      <c r="N33" s="9">
        <v>125717.92553000001</v>
      </c>
      <c r="P33" s="187"/>
    </row>
    <row r="34" spans="2:55" x14ac:dyDescent="0.2">
      <c r="B34" s="26">
        <v>26</v>
      </c>
      <c r="C34" s="45" t="s">
        <v>0</v>
      </c>
      <c r="D34" s="26" t="s">
        <v>37</v>
      </c>
      <c r="E34" s="26"/>
      <c r="F34" s="46"/>
      <c r="G34" s="47">
        <v>135</v>
      </c>
      <c r="H34" s="47">
        <v>61</v>
      </c>
      <c r="I34" s="47">
        <v>348927</v>
      </c>
      <c r="J34" s="8">
        <v>1.4861517838190803E-2</v>
      </c>
      <c r="K34" s="47">
        <v>445679</v>
      </c>
      <c r="L34" s="48">
        <v>1.5774819680697071E-2</v>
      </c>
      <c r="M34" s="9">
        <v>48461</v>
      </c>
      <c r="N34" s="9">
        <v>42135</v>
      </c>
      <c r="P34" s="187"/>
      <c r="BB34" s="19">
        <v>633</v>
      </c>
      <c r="BC34" s="19">
        <v>721</v>
      </c>
    </row>
    <row r="35" spans="2:55" x14ac:dyDescent="0.2">
      <c r="B35" s="26">
        <v>27</v>
      </c>
      <c r="C35" s="45"/>
      <c r="D35" s="26" t="s">
        <v>38</v>
      </c>
      <c r="E35" s="26"/>
      <c r="F35" s="46"/>
      <c r="G35" s="47">
        <v>48</v>
      </c>
      <c r="H35" s="47">
        <v>21</v>
      </c>
      <c r="I35" s="47">
        <v>231140</v>
      </c>
      <c r="J35" s="8">
        <v>9.8447275020833065E-3</v>
      </c>
      <c r="K35" s="47">
        <v>297220</v>
      </c>
      <c r="L35" s="48">
        <v>1.052010955305676E-2</v>
      </c>
      <c r="M35" s="9">
        <v>31712</v>
      </c>
      <c r="N35" s="9">
        <v>27313</v>
      </c>
      <c r="P35" s="187"/>
      <c r="BB35" s="19">
        <v>1605</v>
      </c>
      <c r="BC35" s="19">
        <v>1856</v>
      </c>
    </row>
    <row r="36" spans="2:55" x14ac:dyDescent="0.2">
      <c r="B36" s="26">
        <v>28</v>
      </c>
      <c r="C36" s="45"/>
      <c r="D36" s="26" t="s">
        <v>39</v>
      </c>
      <c r="E36" s="26"/>
      <c r="F36" s="46"/>
      <c r="G36" s="47">
        <v>90</v>
      </c>
      <c r="H36" s="47">
        <v>39</v>
      </c>
      <c r="I36" s="47">
        <v>117787</v>
      </c>
      <c r="J36" s="8">
        <v>5.0167903361074953E-3</v>
      </c>
      <c r="K36" s="47">
        <v>149798</v>
      </c>
      <c r="L36" s="48">
        <v>5.3021040671179485E-3</v>
      </c>
      <c r="M36" s="9">
        <v>16749</v>
      </c>
      <c r="N36" s="9">
        <v>14822</v>
      </c>
      <c r="P36" s="187"/>
      <c r="BB36" s="19">
        <v>0</v>
      </c>
      <c r="BC36" s="19">
        <v>0</v>
      </c>
    </row>
    <row r="37" spans="2:55" x14ac:dyDescent="0.2">
      <c r="B37" s="26">
        <v>29</v>
      </c>
      <c r="C37" s="45"/>
      <c r="D37" s="26" t="s">
        <v>40</v>
      </c>
      <c r="E37" s="26"/>
      <c r="F37" s="46"/>
      <c r="G37" s="47">
        <v>573.17589629549275</v>
      </c>
      <c r="H37" s="47">
        <v>366.22692889561279</v>
      </c>
      <c r="I37" s="47">
        <v>1464379.2520400002</v>
      </c>
      <c r="J37" s="8">
        <v>6.2370921069647714E-2</v>
      </c>
      <c r="K37" s="47">
        <v>1766674.8229086499</v>
      </c>
      <c r="L37" s="48">
        <v>6.2531500846598975E-2</v>
      </c>
      <c r="M37" s="9">
        <v>206073.34651</v>
      </c>
      <c r="N37" s="9">
        <v>178978.77036999998</v>
      </c>
      <c r="P37" s="187"/>
    </row>
    <row r="38" spans="2:55" x14ac:dyDescent="0.2">
      <c r="B38" s="26">
        <v>30</v>
      </c>
      <c r="C38" s="45"/>
      <c r="D38" s="26" t="s">
        <v>41</v>
      </c>
      <c r="E38" s="26"/>
      <c r="F38" s="46"/>
      <c r="G38" s="47">
        <v>6.8547486033519558</v>
      </c>
      <c r="H38" s="47">
        <v>9.786686838124055</v>
      </c>
      <c r="I38" s="47">
        <v>14941.68</v>
      </c>
      <c r="J38" s="8">
        <v>6.363968504946271E-4</v>
      </c>
      <c r="K38" s="47">
        <v>18888.16</v>
      </c>
      <c r="L38" s="48">
        <v>6.6854690954735411E-4</v>
      </c>
      <c r="M38" s="9">
        <v>2002</v>
      </c>
      <c r="N38" s="9">
        <v>2396.0299999999997</v>
      </c>
      <c r="P38" s="187"/>
    </row>
    <row r="39" spans="2:55" x14ac:dyDescent="0.2">
      <c r="B39" s="26">
        <v>31</v>
      </c>
      <c r="C39" s="45"/>
      <c r="D39" s="26" t="s">
        <v>42</v>
      </c>
      <c r="E39" s="26"/>
      <c r="F39" s="46"/>
      <c r="G39" s="47">
        <v>76</v>
      </c>
      <c r="H39" s="47">
        <v>34</v>
      </c>
      <c r="I39" s="47">
        <v>24324</v>
      </c>
      <c r="J39" s="8">
        <v>1.0360091362839594E-3</v>
      </c>
      <c r="K39" s="47">
        <v>26514</v>
      </c>
      <c r="L39" s="48">
        <v>9.3846371270354262E-4</v>
      </c>
      <c r="M39" s="9">
        <v>3298</v>
      </c>
      <c r="N39" s="9">
        <v>2849</v>
      </c>
      <c r="P39" s="187"/>
      <c r="BB39" s="19">
        <v>655</v>
      </c>
      <c r="BC39" s="19">
        <v>818</v>
      </c>
    </row>
    <row r="40" spans="2:55" x14ac:dyDescent="0.2">
      <c r="B40" s="26">
        <v>32</v>
      </c>
      <c r="C40" s="45"/>
      <c r="D40" s="26" t="s">
        <v>43</v>
      </c>
      <c r="E40" s="26"/>
      <c r="F40" s="46"/>
      <c r="G40" s="47">
        <v>452.29771654824538</v>
      </c>
      <c r="H40" s="47">
        <v>390.38729198184569</v>
      </c>
      <c r="I40" s="47">
        <v>909776.37589999998</v>
      </c>
      <c r="J40" s="8">
        <v>3.8749245083362513E-2</v>
      </c>
      <c r="K40" s="47">
        <v>1197645.43002255</v>
      </c>
      <c r="L40" s="48">
        <v>4.2390690833574454E-2</v>
      </c>
      <c r="M40" s="9">
        <v>133064.26731999998</v>
      </c>
      <c r="N40" s="9">
        <v>116089.06036</v>
      </c>
      <c r="P40" s="187"/>
    </row>
    <row r="41" spans="2:55" x14ac:dyDescent="0.2">
      <c r="B41" s="26">
        <v>33</v>
      </c>
      <c r="C41" s="45"/>
      <c r="D41" s="26" t="s">
        <v>44</v>
      </c>
      <c r="E41" s="26"/>
      <c r="F41" s="46"/>
      <c r="G41" s="47">
        <v>233.76699029126215</v>
      </c>
      <c r="H41" s="47">
        <v>165.17347453353497</v>
      </c>
      <c r="I41" s="47">
        <v>588059.57999999996</v>
      </c>
      <c r="J41" s="8">
        <v>2.5046665744092578E-2</v>
      </c>
      <c r="K41" s="47">
        <v>818448.9</v>
      </c>
      <c r="L41" s="48">
        <v>2.8969019889572699E-2</v>
      </c>
      <c r="M41" s="9">
        <v>83442.899999999994</v>
      </c>
      <c r="N41" s="9">
        <v>73467.520000000004</v>
      </c>
      <c r="P41" s="187"/>
    </row>
    <row r="42" spans="2:55" x14ac:dyDescent="0.2">
      <c r="B42" s="26">
        <v>34</v>
      </c>
      <c r="C42" s="45"/>
      <c r="D42" s="26" t="s">
        <v>45</v>
      </c>
      <c r="E42" s="26"/>
      <c r="F42" s="46"/>
      <c r="G42" s="47">
        <v>9</v>
      </c>
      <c r="H42" s="47">
        <v>8</v>
      </c>
      <c r="I42" s="47">
        <v>4603</v>
      </c>
      <c r="J42" s="8">
        <v>1.9605122736042859E-4</v>
      </c>
      <c r="K42" s="47">
        <v>5009</v>
      </c>
      <c r="L42" s="48">
        <v>1.7729368397571265E-4</v>
      </c>
      <c r="M42" s="9">
        <v>662</v>
      </c>
      <c r="N42" s="9">
        <v>575</v>
      </c>
      <c r="P42" s="187"/>
      <c r="BB42" s="19">
        <v>920</v>
      </c>
      <c r="BC42" s="19">
        <v>1030</v>
      </c>
    </row>
    <row r="43" spans="2:55" x14ac:dyDescent="0.2">
      <c r="B43" s="26">
        <v>35</v>
      </c>
      <c r="C43" s="56"/>
      <c r="D43" s="26" t="s">
        <v>46</v>
      </c>
      <c r="E43" s="26"/>
      <c r="F43" s="46"/>
      <c r="G43" s="47">
        <v>21</v>
      </c>
      <c r="H43" s="47">
        <v>8</v>
      </c>
      <c r="I43" s="47">
        <v>63204.202010000008</v>
      </c>
      <c r="J43" s="8">
        <v>2.6919968234623004E-3</v>
      </c>
      <c r="K43" s="57">
        <v>78371.063244132005</v>
      </c>
      <c r="L43" s="48">
        <v>2.77394580148647E-3</v>
      </c>
      <c r="M43" s="9">
        <v>8216.8281999999999</v>
      </c>
      <c r="N43" s="9">
        <v>6919.2195300000003</v>
      </c>
      <c r="P43" s="187"/>
      <c r="BB43" s="19">
        <v>6179</v>
      </c>
      <c r="BC43" s="19">
        <v>7608</v>
      </c>
    </row>
    <row r="44" spans="2:55" x14ac:dyDescent="0.2">
      <c r="B44" s="26">
        <v>37</v>
      </c>
      <c r="C44" s="58" t="s">
        <v>47</v>
      </c>
      <c r="D44" s="50"/>
      <c r="E44" s="50"/>
      <c r="F44" s="51"/>
      <c r="G44" s="52">
        <v>699</v>
      </c>
      <c r="H44" s="52">
        <v>699</v>
      </c>
      <c r="I44" s="52">
        <v>843302</v>
      </c>
      <c r="J44" s="10">
        <v>3.5917964834999816E-2</v>
      </c>
      <c r="K44" s="59">
        <v>927017</v>
      </c>
      <c r="L44" s="60">
        <v>3.2811790584570413E-2</v>
      </c>
      <c r="M44" s="11">
        <v>118149</v>
      </c>
      <c r="N44" s="11">
        <v>102565</v>
      </c>
      <c r="P44" s="187"/>
    </row>
    <row r="45" spans="2:55" x14ac:dyDescent="0.2">
      <c r="B45" s="26">
        <v>38</v>
      </c>
      <c r="C45" s="49" t="s">
        <v>48</v>
      </c>
      <c r="D45" s="50"/>
      <c r="E45" s="50"/>
      <c r="F45" s="51"/>
      <c r="G45" s="52">
        <v>109</v>
      </c>
      <c r="H45" s="52">
        <v>55</v>
      </c>
      <c r="I45" s="52">
        <v>69141.38</v>
      </c>
      <c r="J45" s="10">
        <v>2.9448734326295439E-3</v>
      </c>
      <c r="K45" s="59">
        <v>86230</v>
      </c>
      <c r="L45" s="60">
        <v>3.0521130703185669E-3</v>
      </c>
      <c r="M45" s="11">
        <v>10094.323778682188</v>
      </c>
      <c r="N45" s="11">
        <v>8763.1284272241319</v>
      </c>
      <c r="P45" s="187"/>
    </row>
    <row r="46" spans="2:55" ht="13.5" thickBot="1" x14ac:dyDescent="0.25">
      <c r="B46" s="26"/>
      <c r="C46" s="61" t="s">
        <v>49</v>
      </c>
      <c r="D46" s="62"/>
      <c r="E46" s="62"/>
      <c r="F46" s="63"/>
      <c r="G46" s="64">
        <v>13801.543689320388</v>
      </c>
      <c r="H46" s="64">
        <v>11394.119515885026</v>
      </c>
      <c r="I46" s="64">
        <v>23478557.425900001</v>
      </c>
      <c r="J46" s="12">
        <v>1</v>
      </c>
      <c r="K46" s="64">
        <v>28252557.494863607</v>
      </c>
      <c r="L46" s="65">
        <v>1</v>
      </c>
      <c r="M46" s="64">
        <v>3302800.7181168739</v>
      </c>
      <c r="N46" s="64">
        <v>2884844.2061100323</v>
      </c>
      <c r="P46" s="187"/>
      <c r="BB46" s="19">
        <v>0</v>
      </c>
      <c r="BC46" s="19">
        <v>0</v>
      </c>
    </row>
    <row r="47" spans="2:55" x14ac:dyDescent="0.2">
      <c r="B47" s="26"/>
      <c r="C47" s="17"/>
      <c r="D47" s="17" t="s">
        <v>0</v>
      </c>
      <c r="E47" s="17"/>
      <c r="F47" s="17"/>
      <c r="G47" s="27"/>
      <c r="H47" s="27"/>
      <c r="I47" s="27" t="s">
        <v>0</v>
      </c>
      <c r="J47" s="3"/>
      <c r="K47" s="13" t="s">
        <v>0</v>
      </c>
      <c r="L47" s="48" t="s">
        <v>0</v>
      </c>
      <c r="M47" s="26"/>
      <c r="N47" s="26"/>
      <c r="BB47" s="19">
        <v>0</v>
      </c>
      <c r="BC47" s="19">
        <v>0</v>
      </c>
    </row>
    <row r="48" spans="2:55" x14ac:dyDescent="0.2">
      <c r="B48" s="26"/>
      <c r="C48" s="26"/>
      <c r="D48" s="26"/>
      <c r="E48" s="26"/>
      <c r="F48" s="26"/>
      <c r="G48" s="27"/>
      <c r="H48" s="27"/>
      <c r="I48" s="27"/>
      <c r="J48" s="3"/>
      <c r="K48" s="13"/>
      <c r="L48" s="48"/>
      <c r="M48" s="26"/>
      <c r="N48" s="26"/>
    </row>
    <row r="49" spans="7:13" x14ac:dyDescent="0.2">
      <c r="G49" s="187"/>
    </row>
    <row r="54" spans="7:13" x14ac:dyDescent="0.2">
      <c r="G54" s="16"/>
      <c r="H54" s="16"/>
      <c r="I54" s="16"/>
      <c r="J54" s="16"/>
      <c r="K54" s="16"/>
      <c r="L54" s="16"/>
      <c r="M54" s="16"/>
    </row>
  </sheetData>
  <pageMargins left="0.35433070866141736" right="0.27559055118110237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4" zoomScaleNormal="100" workbookViewId="0">
      <selection activeCell="S32" sqref="S32"/>
    </sheetView>
  </sheetViews>
  <sheetFormatPr defaultRowHeight="12.75" x14ac:dyDescent="0.2"/>
  <cols>
    <col min="1" max="1" width="1.85546875" style="19" customWidth="1"/>
    <col min="2" max="3" width="9.140625" style="19"/>
    <col min="4" max="4" width="10.85546875" style="19" customWidth="1"/>
    <col min="5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54</v>
      </c>
    </row>
    <row r="2" spans="2:8" s="24" customFormat="1" ht="15.75" x14ac:dyDescent="0.25">
      <c r="B2" s="22" t="s">
        <v>1</v>
      </c>
      <c r="C2" s="22"/>
      <c r="D2" s="22"/>
      <c r="E2" s="22"/>
      <c r="F2" s="22"/>
      <c r="G2" s="22"/>
      <c r="H2" s="22"/>
    </row>
    <row r="3" spans="2:8" s="24" customFormat="1" ht="15.75" x14ac:dyDescent="0.25">
      <c r="B3" s="68" t="s">
        <v>55</v>
      </c>
      <c r="C3" s="22"/>
      <c r="D3" s="22"/>
      <c r="E3" s="22"/>
      <c r="F3" s="22"/>
      <c r="G3" s="22"/>
      <c r="H3" s="22"/>
    </row>
    <row r="4" spans="2:8" s="24" customFormat="1" ht="15.75" x14ac:dyDescent="0.25">
      <c r="B4" s="22" t="s">
        <v>74</v>
      </c>
      <c r="C4" s="20"/>
      <c r="D4" s="20"/>
      <c r="E4" s="20"/>
      <c r="F4" s="23"/>
      <c r="G4" s="23"/>
      <c r="H4" s="23"/>
    </row>
    <row r="5" spans="2:8" x14ac:dyDescent="0.2">
      <c r="B5" s="69" t="s">
        <v>57</v>
      </c>
      <c r="C5" s="69"/>
      <c r="D5" s="69"/>
      <c r="E5" s="69"/>
      <c r="F5" s="70"/>
      <c r="G5" s="70"/>
      <c r="H5" s="70"/>
    </row>
    <row r="6" spans="2:8" x14ac:dyDescent="0.2">
      <c r="B6" s="71"/>
      <c r="C6" s="71"/>
      <c r="D6" s="71"/>
      <c r="E6" s="71"/>
      <c r="F6" s="71"/>
      <c r="G6" s="71"/>
      <c r="H6" s="71"/>
    </row>
    <row r="7" spans="2:8" x14ac:dyDescent="0.2">
      <c r="B7" s="71"/>
      <c r="C7" s="71"/>
      <c r="D7" s="71"/>
      <c r="E7" s="71"/>
      <c r="F7" s="71"/>
      <c r="G7" s="71"/>
      <c r="H7" s="71"/>
    </row>
    <row r="8" spans="2:8" ht="21.75" customHeight="1" x14ac:dyDescent="0.2">
      <c r="B8" s="72"/>
    </row>
    <row r="9" spans="2:8" x14ac:dyDescent="0.2">
      <c r="B9" s="69"/>
    </row>
    <row r="27" spans="2:2" x14ac:dyDescent="0.2">
      <c r="B27" s="19" t="s">
        <v>54</v>
      </c>
    </row>
    <row r="40" spans="3:24" ht="36" x14ac:dyDescent="0.2">
      <c r="C40" s="73"/>
      <c r="D40" s="74" t="s">
        <v>14</v>
      </c>
      <c r="E40" s="75" t="s">
        <v>11</v>
      </c>
      <c r="F40" s="75" t="s">
        <v>32</v>
      </c>
      <c r="G40" s="74" t="s">
        <v>58</v>
      </c>
      <c r="H40" s="75" t="s">
        <v>48</v>
      </c>
      <c r="I40" s="75" t="s">
        <v>59</v>
      </c>
      <c r="J40" s="76"/>
      <c r="K40" s="77"/>
      <c r="L40" s="72"/>
      <c r="M40" s="72"/>
      <c r="N40" s="72"/>
      <c r="O40" s="72"/>
    </row>
    <row r="41" spans="3:24" x14ac:dyDescent="0.2">
      <c r="C41" s="73" t="s">
        <v>75</v>
      </c>
      <c r="D41" s="78">
        <v>11627224.27359</v>
      </c>
      <c r="E41" s="78">
        <v>633218.57545</v>
      </c>
      <c r="F41" s="78">
        <v>10305671.19686</v>
      </c>
      <c r="G41" s="78">
        <v>843302</v>
      </c>
      <c r="H41" s="78">
        <v>69141.38</v>
      </c>
      <c r="I41" s="78">
        <v>23478557.425900001</v>
      </c>
      <c r="J41" s="76"/>
      <c r="K41" s="26"/>
      <c r="L41" s="26"/>
      <c r="M41" s="26"/>
      <c r="N41" s="26"/>
      <c r="O41" s="26"/>
    </row>
    <row r="42" spans="3:24" x14ac:dyDescent="0.2">
      <c r="C42" s="73" t="s">
        <v>76</v>
      </c>
      <c r="D42" s="78">
        <v>7951466.455400113</v>
      </c>
      <c r="E42" s="78">
        <v>204749.487670109</v>
      </c>
      <c r="F42" s="78">
        <v>5698522.2075330922</v>
      </c>
      <c r="G42" s="78">
        <v>775512</v>
      </c>
      <c r="H42" s="78">
        <v>33311.150000000023</v>
      </c>
      <c r="I42" s="78">
        <v>14663561.300603313</v>
      </c>
      <c r="J42" s="76"/>
      <c r="K42" s="26"/>
      <c r="L42" s="26"/>
      <c r="M42" s="26"/>
      <c r="N42" s="26"/>
      <c r="O42" s="79"/>
      <c r="P42" s="80"/>
      <c r="Q42" s="80"/>
      <c r="R42" s="80"/>
      <c r="S42" s="81"/>
      <c r="T42" s="82"/>
      <c r="U42" s="81"/>
      <c r="V42" s="82"/>
      <c r="W42" s="83"/>
      <c r="X42" s="84"/>
    </row>
    <row r="43" spans="3:24" x14ac:dyDescent="0.2">
      <c r="C43" s="73" t="s">
        <v>62</v>
      </c>
      <c r="D43" s="85">
        <v>0.46227420297969746</v>
      </c>
      <c r="E43" s="85">
        <v>2.0926503536372092</v>
      </c>
      <c r="F43" s="85">
        <v>0.80848136087572731</v>
      </c>
      <c r="G43" s="86">
        <v>8.7413218622020034E-2</v>
      </c>
      <c r="H43" s="86">
        <v>1.0756227269247671</v>
      </c>
      <c r="I43" s="85">
        <v>0.60114974422577727</v>
      </c>
      <c r="J43" s="76"/>
      <c r="K43" s="87"/>
      <c r="L43" s="87"/>
      <c r="M43" s="87"/>
      <c r="N43" s="87"/>
      <c r="O43" s="80"/>
      <c r="P43" s="88"/>
      <c r="Q43" s="80"/>
      <c r="R43" s="80"/>
      <c r="S43" s="89"/>
      <c r="T43" s="90"/>
      <c r="U43" s="89"/>
      <c r="V43" s="90"/>
      <c r="W43" s="91"/>
      <c r="X43" s="84"/>
    </row>
    <row r="44" spans="3:24" ht="8.25" customHeight="1" x14ac:dyDescent="0.2">
      <c r="C44" s="73"/>
      <c r="D44" s="76"/>
      <c r="E44" s="76"/>
      <c r="F44" s="76"/>
      <c r="G44" s="76"/>
      <c r="H44" s="76"/>
      <c r="I44" s="76"/>
      <c r="J44" s="76"/>
      <c r="K44" s="87"/>
      <c r="L44" s="87"/>
      <c r="M44" s="87"/>
      <c r="N44" s="87"/>
      <c r="O44" s="80"/>
      <c r="P44" s="88"/>
      <c r="Q44" s="80"/>
      <c r="R44" s="80"/>
      <c r="S44" s="89"/>
      <c r="T44" s="90"/>
      <c r="U44" s="89"/>
      <c r="V44" s="90"/>
      <c r="W44" s="91"/>
      <c r="X44" s="84"/>
    </row>
    <row r="45" spans="3:24" x14ac:dyDescent="0.2">
      <c r="C45" s="73" t="s">
        <v>75</v>
      </c>
      <c r="D45" s="92">
        <v>0.49522737119971483</v>
      </c>
      <c r="E45" s="92">
        <v>2.6970080144339485E-2</v>
      </c>
      <c r="F45" s="92">
        <v>0.43893971038831636</v>
      </c>
      <c r="G45" s="92">
        <v>3.5917964834999816E-2</v>
      </c>
      <c r="H45" s="92">
        <v>2.9448734326295439E-3</v>
      </c>
      <c r="I45" s="92">
        <v>1</v>
      </c>
      <c r="J45" s="76"/>
      <c r="O45" s="79"/>
      <c r="P45" s="88"/>
      <c r="Q45" s="80"/>
      <c r="R45" s="80"/>
      <c r="S45" s="81"/>
      <c r="T45" s="82"/>
      <c r="U45" s="81"/>
      <c r="V45" s="82"/>
      <c r="W45" s="83"/>
      <c r="X45" s="84"/>
    </row>
    <row r="46" spans="3:24" x14ac:dyDescent="0.2">
      <c r="C46" s="73" t="s">
        <v>76</v>
      </c>
      <c r="D46" s="92">
        <v>0.54226025263541944</v>
      </c>
      <c r="E46" s="92">
        <v>1.3963148751707734E-2</v>
      </c>
      <c r="F46" s="92">
        <v>0.38861788693164423</v>
      </c>
      <c r="G46" s="92">
        <v>5.2887015923484604E-2</v>
      </c>
      <c r="H46" s="92">
        <v>2.2716957577440262E-3</v>
      </c>
      <c r="I46" s="92">
        <v>1</v>
      </c>
      <c r="J46" s="76"/>
      <c r="O46" s="80"/>
      <c r="P46" s="93"/>
      <c r="Q46" s="80"/>
      <c r="R46" s="80"/>
      <c r="S46" s="89"/>
      <c r="T46" s="90"/>
      <c r="U46" s="89"/>
      <c r="V46" s="90"/>
      <c r="W46" s="91"/>
      <c r="X46" s="84"/>
    </row>
    <row r="47" spans="3:24" x14ac:dyDescent="0.2">
      <c r="C47" s="94"/>
      <c r="O47" s="80"/>
      <c r="P47" s="88"/>
      <c r="Q47" s="80"/>
      <c r="R47" s="80"/>
      <c r="S47" s="89"/>
      <c r="T47" s="90"/>
      <c r="U47" s="89"/>
      <c r="V47" s="90"/>
      <c r="W47" s="91"/>
      <c r="X47" s="84"/>
    </row>
    <row r="48" spans="3:24" x14ac:dyDescent="0.2">
      <c r="C48" s="94"/>
      <c r="D48" s="95"/>
      <c r="E48" s="95"/>
      <c r="F48" s="95"/>
      <c r="G48" s="96"/>
      <c r="H48" s="95"/>
      <c r="I48" s="95"/>
      <c r="O48" s="80"/>
      <c r="P48" s="88"/>
      <c r="Q48" s="80"/>
      <c r="R48" s="80"/>
      <c r="S48" s="89"/>
      <c r="T48" s="90"/>
      <c r="U48" s="89"/>
      <c r="V48" s="90"/>
      <c r="W48" s="91"/>
      <c r="X48" s="84"/>
    </row>
    <row r="49" spans="4:24" x14ac:dyDescent="0.2">
      <c r="O49" s="80"/>
      <c r="P49" s="88"/>
      <c r="Q49" s="80"/>
      <c r="R49" s="80"/>
      <c r="S49" s="89"/>
      <c r="T49" s="90"/>
      <c r="U49" s="89"/>
      <c r="V49" s="90"/>
      <c r="W49" s="91"/>
      <c r="X49" s="84"/>
    </row>
    <row r="50" spans="4:24" x14ac:dyDescent="0.2">
      <c r="D50" s="97"/>
      <c r="E50" s="98"/>
      <c r="F50" s="99"/>
      <c r="G50" s="98"/>
      <c r="H50" s="98"/>
      <c r="I50" s="98"/>
      <c r="J50" s="26"/>
      <c r="O50" s="80"/>
      <c r="P50" s="88"/>
      <c r="Q50" s="88"/>
      <c r="R50" s="88"/>
      <c r="S50" s="89"/>
      <c r="T50" s="90"/>
      <c r="U50" s="89"/>
      <c r="V50" s="90"/>
      <c r="W50" s="91"/>
      <c r="X50" s="84"/>
    </row>
    <row r="51" spans="4:24" x14ac:dyDescent="0.2">
      <c r="D51" s="100"/>
      <c r="E51" s="101"/>
      <c r="F51" s="101"/>
      <c r="G51" s="101"/>
      <c r="H51" s="101"/>
      <c r="I51" s="101"/>
      <c r="J51" s="26"/>
      <c r="O51" s="80"/>
      <c r="P51" s="88"/>
      <c r="Q51" s="88"/>
      <c r="R51" s="88"/>
      <c r="S51" s="89"/>
      <c r="T51" s="90"/>
      <c r="U51" s="89"/>
      <c r="V51" s="90"/>
      <c r="W51" s="91"/>
      <c r="X51" s="84"/>
    </row>
    <row r="52" spans="4:24" x14ac:dyDescent="0.2">
      <c r="D52" s="100"/>
      <c r="E52" s="101"/>
      <c r="F52" s="101"/>
      <c r="G52" s="101"/>
      <c r="H52" s="101"/>
      <c r="I52" s="101"/>
      <c r="J52" s="26"/>
      <c r="O52" s="80"/>
      <c r="P52" s="88"/>
      <c r="Q52" s="88"/>
      <c r="R52" s="88"/>
      <c r="S52" s="89"/>
      <c r="T52" s="90"/>
      <c r="U52" s="89"/>
      <c r="V52" s="90"/>
      <c r="W52" s="91"/>
      <c r="X52" s="84"/>
    </row>
    <row r="53" spans="4:24" x14ac:dyDescent="0.2">
      <c r="D53" s="26"/>
      <c r="E53" s="26"/>
      <c r="F53" s="26"/>
      <c r="G53" s="26"/>
      <c r="H53" s="26"/>
      <c r="I53" s="26"/>
      <c r="J53" s="26"/>
      <c r="O53" s="80"/>
      <c r="P53" s="88"/>
      <c r="Q53" s="88"/>
      <c r="R53" s="88"/>
      <c r="S53" s="89"/>
      <c r="T53" s="90"/>
      <c r="U53" s="89"/>
      <c r="V53" s="90"/>
      <c r="W53" s="91"/>
      <c r="X53" s="84"/>
    </row>
    <row r="54" spans="4:24" x14ac:dyDescent="0.2">
      <c r="D54" s="26"/>
      <c r="E54" s="26"/>
      <c r="F54" s="26"/>
      <c r="G54" s="26"/>
      <c r="H54" s="26"/>
      <c r="I54" s="26"/>
      <c r="J54" s="26"/>
      <c r="O54" s="80"/>
      <c r="P54" s="88"/>
      <c r="Q54" s="88"/>
      <c r="R54" s="88"/>
      <c r="S54" s="89"/>
      <c r="T54" s="90"/>
      <c r="U54" s="89"/>
      <c r="V54" s="90"/>
      <c r="W54" s="91"/>
      <c r="X54" s="84"/>
    </row>
    <row r="55" spans="4:24" x14ac:dyDescent="0.2">
      <c r="O55" s="80"/>
      <c r="P55" s="88"/>
      <c r="Q55" s="88"/>
      <c r="R55" s="88"/>
      <c r="S55" s="89"/>
      <c r="T55" s="90"/>
      <c r="U55" s="89"/>
      <c r="V55" s="90"/>
      <c r="W55" s="91"/>
      <c r="X55" s="84"/>
    </row>
    <row r="56" spans="4:24" x14ac:dyDescent="0.2">
      <c r="O56" s="80"/>
      <c r="P56" s="88"/>
      <c r="Q56" s="88"/>
      <c r="R56" s="88"/>
      <c r="S56" s="89"/>
      <c r="T56" s="90"/>
      <c r="U56" s="89"/>
      <c r="V56" s="90"/>
      <c r="W56" s="91"/>
      <c r="X56" s="84"/>
    </row>
    <row r="57" spans="4:24" x14ac:dyDescent="0.2">
      <c r="O57" s="80"/>
      <c r="P57" s="88"/>
      <c r="Q57" s="88"/>
      <c r="R57" s="88"/>
      <c r="S57" s="89"/>
      <c r="T57" s="90"/>
      <c r="U57" s="89"/>
      <c r="V57" s="90"/>
      <c r="W57" s="91"/>
      <c r="X57" s="84"/>
    </row>
    <row r="58" spans="4:24" x14ac:dyDescent="0.2">
      <c r="O58" s="80"/>
      <c r="P58" s="88"/>
      <c r="Q58" s="88"/>
      <c r="R58" s="88"/>
      <c r="S58" s="89"/>
      <c r="T58" s="90"/>
      <c r="U58" s="89"/>
      <c r="V58" s="90"/>
      <c r="W58" s="91"/>
      <c r="X58" s="84"/>
    </row>
    <row r="59" spans="4:24" x14ac:dyDescent="0.2">
      <c r="O59" s="80"/>
      <c r="P59" s="88"/>
      <c r="Q59" s="88"/>
      <c r="R59" s="88"/>
      <c r="S59" s="89"/>
      <c r="T59" s="90"/>
      <c r="U59" s="89"/>
      <c r="V59" s="90"/>
      <c r="W59" s="91"/>
      <c r="X59" s="84"/>
    </row>
    <row r="60" spans="4:24" x14ac:dyDescent="0.2">
      <c r="O60" s="80"/>
      <c r="P60" s="88"/>
      <c r="Q60" s="88"/>
      <c r="R60" s="88"/>
      <c r="S60" s="89"/>
      <c r="T60" s="90"/>
      <c r="U60" s="89"/>
      <c r="V60" s="90"/>
      <c r="W60" s="91"/>
      <c r="X60" s="84"/>
    </row>
    <row r="61" spans="4:24" x14ac:dyDescent="0.2">
      <c r="O61" s="80"/>
      <c r="P61" s="88"/>
      <c r="Q61" s="88"/>
      <c r="R61" s="88"/>
      <c r="S61" s="89"/>
      <c r="T61" s="90"/>
      <c r="U61" s="89"/>
      <c r="V61" s="90"/>
      <c r="W61" s="91"/>
      <c r="X61" s="84"/>
    </row>
    <row r="62" spans="4:24" x14ac:dyDescent="0.2">
      <c r="O62" s="80"/>
      <c r="P62" s="88"/>
      <c r="Q62" s="88"/>
      <c r="R62" s="88"/>
      <c r="S62" s="89"/>
      <c r="T62" s="90"/>
      <c r="U62" s="89"/>
      <c r="V62" s="90"/>
      <c r="W62" s="91"/>
      <c r="X62" s="84"/>
    </row>
    <row r="63" spans="4:24" x14ac:dyDescent="0.2">
      <c r="O63" s="79"/>
      <c r="P63" s="88"/>
      <c r="Q63" s="88"/>
      <c r="R63" s="88"/>
      <c r="S63" s="81"/>
      <c r="T63" s="82"/>
      <c r="U63" s="81"/>
      <c r="V63" s="82"/>
      <c r="W63" s="83"/>
      <c r="X63" s="84"/>
    </row>
    <row r="64" spans="4:24" x14ac:dyDescent="0.2">
      <c r="O64" s="80"/>
      <c r="P64" s="88"/>
      <c r="Q64" s="88"/>
      <c r="R64" s="88"/>
      <c r="S64" s="89"/>
      <c r="T64" s="90"/>
      <c r="U64" s="89"/>
      <c r="V64" s="90"/>
      <c r="W64" s="91"/>
      <c r="X64" s="84"/>
    </row>
    <row r="65" spans="15:24" x14ac:dyDescent="0.2">
      <c r="O65" s="80"/>
      <c r="P65" s="88"/>
      <c r="Q65" s="88"/>
      <c r="R65" s="88"/>
      <c r="S65" s="89"/>
      <c r="T65" s="90"/>
      <c r="U65" s="89"/>
      <c r="V65" s="90"/>
      <c r="W65" s="91"/>
      <c r="X65" s="84"/>
    </row>
    <row r="66" spans="15:24" x14ac:dyDescent="0.2">
      <c r="O66" s="80"/>
      <c r="P66" s="88"/>
      <c r="Q66" s="88"/>
      <c r="R66" s="88"/>
      <c r="S66" s="89"/>
      <c r="T66" s="90"/>
      <c r="U66" s="89"/>
      <c r="V66" s="90"/>
      <c r="W66" s="91"/>
      <c r="X66" s="84"/>
    </row>
    <row r="67" spans="15:24" x14ac:dyDescent="0.2">
      <c r="O67" s="80"/>
      <c r="P67" s="88"/>
      <c r="Q67" s="88"/>
      <c r="R67" s="88"/>
      <c r="S67" s="89"/>
      <c r="T67" s="90"/>
      <c r="U67" s="89"/>
      <c r="V67" s="90"/>
      <c r="W67" s="91"/>
      <c r="X67" s="84"/>
    </row>
    <row r="68" spans="15:24" x14ac:dyDescent="0.2">
      <c r="O68" s="80"/>
      <c r="P68" s="88"/>
      <c r="Q68" s="88"/>
      <c r="R68" s="88"/>
      <c r="S68" s="89"/>
      <c r="T68" s="90"/>
      <c r="U68" s="89"/>
      <c r="V68" s="90"/>
      <c r="W68" s="91"/>
      <c r="X68" s="84"/>
    </row>
    <row r="69" spans="15:24" x14ac:dyDescent="0.2">
      <c r="O69" s="80"/>
      <c r="P69" s="88"/>
      <c r="Q69" s="88"/>
      <c r="R69" s="88"/>
      <c r="S69" s="89"/>
      <c r="T69" s="90"/>
      <c r="U69" s="89"/>
      <c r="V69" s="90"/>
      <c r="W69" s="91"/>
      <c r="X69" s="84"/>
    </row>
    <row r="70" spans="15:24" x14ac:dyDescent="0.2">
      <c r="O70" s="80"/>
      <c r="P70" s="88"/>
      <c r="Q70" s="88"/>
      <c r="R70" s="88"/>
      <c r="S70" s="89"/>
      <c r="T70" s="90"/>
      <c r="U70" s="89"/>
      <c r="V70" s="90"/>
      <c r="W70" s="91"/>
      <c r="X70" s="84"/>
    </row>
    <row r="71" spans="15:24" x14ac:dyDescent="0.2">
      <c r="O71" s="80"/>
      <c r="P71" s="88"/>
      <c r="Q71" s="88"/>
      <c r="R71" s="88"/>
      <c r="S71" s="89"/>
      <c r="T71" s="90"/>
      <c r="U71" s="89"/>
      <c r="V71" s="90"/>
      <c r="W71" s="91"/>
      <c r="X71" s="84"/>
    </row>
    <row r="72" spans="15:24" x14ac:dyDescent="0.2">
      <c r="O72" s="80"/>
      <c r="P72" s="88"/>
      <c r="Q72" s="88"/>
      <c r="R72" s="88"/>
      <c r="S72" s="89"/>
      <c r="T72" s="90"/>
      <c r="U72" s="89"/>
      <c r="V72" s="90"/>
      <c r="W72" s="91"/>
      <c r="X72" s="84"/>
    </row>
    <row r="73" spans="15:24" x14ac:dyDescent="0.2">
      <c r="O73" s="80"/>
      <c r="P73" s="88"/>
      <c r="Q73" s="88"/>
      <c r="R73" s="88"/>
      <c r="S73" s="89"/>
      <c r="T73" s="90"/>
      <c r="U73" s="89"/>
      <c r="V73" s="90"/>
      <c r="W73" s="91"/>
      <c r="X73" s="84"/>
    </row>
    <row r="74" spans="15:24" x14ac:dyDescent="0.2">
      <c r="O74" s="80"/>
      <c r="P74" s="88"/>
      <c r="Q74" s="88"/>
      <c r="R74" s="88"/>
      <c r="S74" s="89"/>
      <c r="T74" s="90"/>
      <c r="U74" s="89"/>
      <c r="V74" s="90"/>
      <c r="W74" s="91"/>
      <c r="X74" s="84"/>
    </row>
    <row r="75" spans="15:24" x14ac:dyDescent="0.2">
      <c r="O75" s="80"/>
      <c r="P75" s="88"/>
      <c r="Q75" s="88"/>
      <c r="R75" s="88"/>
      <c r="S75" s="89"/>
      <c r="T75" s="90"/>
      <c r="U75" s="89"/>
      <c r="V75" s="90"/>
      <c r="W75" s="91"/>
      <c r="X75" s="84"/>
    </row>
    <row r="76" spans="15:24" x14ac:dyDescent="0.2">
      <c r="O76" s="80"/>
      <c r="P76" s="88"/>
      <c r="Q76" s="88"/>
      <c r="R76" s="88"/>
      <c r="S76" s="89"/>
      <c r="T76" s="90"/>
      <c r="U76" s="89"/>
      <c r="V76" s="90"/>
      <c r="W76" s="91"/>
      <c r="X76" s="84"/>
    </row>
    <row r="77" spans="15:24" x14ac:dyDescent="0.2">
      <c r="O77" s="80"/>
      <c r="P77" s="88"/>
      <c r="Q77" s="88"/>
      <c r="R77" s="88"/>
      <c r="S77" s="89"/>
      <c r="T77" s="90"/>
      <c r="U77" s="89"/>
      <c r="V77" s="90"/>
      <c r="W77" s="91"/>
      <c r="X77" s="84"/>
    </row>
    <row r="78" spans="15:24" x14ac:dyDescent="0.2">
      <c r="O78" s="79"/>
      <c r="P78" s="88"/>
      <c r="Q78" s="88"/>
      <c r="R78" s="88"/>
      <c r="S78" s="102"/>
      <c r="T78" s="82"/>
      <c r="U78" s="102"/>
      <c r="V78" s="82"/>
      <c r="W78" s="83"/>
      <c r="X78" s="84"/>
    </row>
    <row r="79" spans="15:24" x14ac:dyDescent="0.2">
      <c r="O79" s="79"/>
      <c r="P79" s="103"/>
      <c r="Q79" s="103"/>
      <c r="R79" s="103"/>
      <c r="S79" s="81"/>
      <c r="T79" s="104"/>
      <c r="U79" s="81"/>
      <c r="V79" s="104"/>
      <c r="W79" s="105"/>
      <c r="X79" s="84"/>
    </row>
    <row r="80" spans="15:24" x14ac:dyDescent="0.2">
      <c r="O80" s="84"/>
      <c r="P80" s="84"/>
      <c r="Q80" s="84"/>
      <c r="R80" s="84"/>
      <c r="S80" s="84"/>
      <c r="T80" s="84"/>
      <c r="U80" s="84"/>
      <c r="V80" s="84"/>
      <c r="W80" s="84"/>
      <c r="X80" s="84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19" zoomScaleNormal="100" workbookViewId="0">
      <selection activeCell="L40" sqref="L40"/>
    </sheetView>
  </sheetViews>
  <sheetFormatPr defaultRowHeight="12.75" x14ac:dyDescent="0.2"/>
  <cols>
    <col min="1" max="1" width="1.85546875" style="19" customWidth="1"/>
    <col min="2" max="3" width="9.140625" style="19"/>
    <col min="4" max="4" width="10.85546875" style="19" customWidth="1"/>
    <col min="5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54</v>
      </c>
    </row>
    <row r="2" spans="2:8" s="24" customFormat="1" ht="15.75" x14ac:dyDescent="0.25">
      <c r="B2" s="22" t="s">
        <v>1</v>
      </c>
      <c r="C2" s="22"/>
      <c r="D2" s="22"/>
      <c r="E2" s="22"/>
      <c r="F2" s="22"/>
      <c r="G2" s="22"/>
      <c r="H2" s="22"/>
    </row>
    <row r="3" spans="2:8" s="24" customFormat="1" ht="15.75" x14ac:dyDescent="0.25">
      <c r="B3" s="68" t="s">
        <v>55</v>
      </c>
      <c r="C3" s="22"/>
      <c r="D3" s="22"/>
      <c r="E3" s="22"/>
      <c r="F3" s="22"/>
      <c r="G3" s="22"/>
      <c r="H3" s="22"/>
    </row>
    <row r="4" spans="2:8" s="24" customFormat="1" ht="15.75" x14ac:dyDescent="0.25">
      <c r="B4" s="22" t="s">
        <v>69</v>
      </c>
      <c r="C4" s="20"/>
      <c r="D4" s="20"/>
      <c r="E4" s="20"/>
      <c r="F4" s="23"/>
      <c r="G4" s="23"/>
      <c r="H4" s="23"/>
    </row>
    <row r="5" spans="2:8" x14ac:dyDescent="0.2">
      <c r="B5" s="69" t="s">
        <v>57</v>
      </c>
      <c r="C5" s="69"/>
      <c r="D5" s="69"/>
      <c r="E5" s="69"/>
      <c r="F5" s="70"/>
      <c r="G5" s="70"/>
      <c r="H5" s="70"/>
    </row>
    <row r="6" spans="2:8" x14ac:dyDescent="0.2">
      <c r="B6" s="71"/>
      <c r="C6" s="71"/>
      <c r="D6" s="71"/>
      <c r="E6" s="71"/>
      <c r="F6" s="71"/>
      <c r="G6" s="71"/>
      <c r="H6" s="71"/>
    </row>
    <row r="7" spans="2:8" x14ac:dyDescent="0.2">
      <c r="B7" s="71"/>
      <c r="C7" s="71"/>
      <c r="D7" s="71"/>
      <c r="E7" s="71"/>
      <c r="F7" s="71"/>
      <c r="G7" s="71"/>
      <c r="H7" s="71"/>
    </row>
    <row r="8" spans="2:8" ht="21.75" customHeight="1" x14ac:dyDescent="0.2">
      <c r="B8" s="72"/>
    </row>
    <row r="9" spans="2:8" x14ac:dyDescent="0.2">
      <c r="B9" s="69"/>
    </row>
    <row r="27" spans="2:2" x14ac:dyDescent="0.2">
      <c r="B27" s="19" t="s">
        <v>54</v>
      </c>
    </row>
    <row r="40" spans="3:24" ht="36" x14ac:dyDescent="0.2">
      <c r="C40" s="73"/>
      <c r="D40" s="74" t="s">
        <v>14</v>
      </c>
      <c r="E40" s="75" t="s">
        <v>11</v>
      </c>
      <c r="F40" s="75" t="s">
        <v>32</v>
      </c>
      <c r="G40" s="74" t="s">
        <v>58</v>
      </c>
      <c r="H40" s="75" t="s">
        <v>48</v>
      </c>
      <c r="I40" s="75" t="s">
        <v>59</v>
      </c>
      <c r="J40" s="76"/>
      <c r="K40" s="77"/>
      <c r="L40" s="72"/>
      <c r="M40" s="72"/>
      <c r="N40" s="72"/>
      <c r="O40" s="72"/>
    </row>
    <row r="41" spans="3:24" x14ac:dyDescent="0.2">
      <c r="C41" s="73" t="s">
        <v>70</v>
      </c>
      <c r="D41" s="78">
        <f>[1]Özet!I11</f>
        <v>2149559.8274000003</v>
      </c>
      <c r="E41" s="78">
        <f>[1]Özet!I8</f>
        <v>86927.15655</v>
      </c>
      <c r="F41" s="78">
        <f>[1]Özet!I29</f>
        <v>1826572.7459800001</v>
      </c>
      <c r="G41" s="78">
        <f>[1]Özet!I44</f>
        <v>0</v>
      </c>
      <c r="H41" s="78">
        <f>[1]Özet!I45</f>
        <v>151734</v>
      </c>
      <c r="I41" s="78">
        <f>SUM(D41:H41)</f>
        <v>4214793.7299300004</v>
      </c>
      <c r="J41" s="76"/>
      <c r="K41" s="26"/>
      <c r="L41" s="26"/>
      <c r="M41" s="26"/>
      <c r="N41" s="26"/>
      <c r="O41" s="26"/>
    </row>
    <row r="42" spans="3:24" x14ac:dyDescent="0.2">
      <c r="C42" s="73" t="s">
        <v>71</v>
      </c>
      <c r="D42" s="78">
        <v>1337483.7553241611</v>
      </c>
      <c r="E42" s="78">
        <v>17590</v>
      </c>
      <c r="F42" s="78">
        <v>770761.84567019716</v>
      </c>
      <c r="G42" s="78">
        <v>82089</v>
      </c>
      <c r="H42" s="78">
        <v>4021</v>
      </c>
      <c r="I42" s="78">
        <v>2211945.6009943583</v>
      </c>
      <c r="J42" s="76"/>
      <c r="K42" s="26"/>
      <c r="L42" s="26"/>
      <c r="M42" s="26"/>
      <c r="N42" s="26"/>
      <c r="O42" s="79"/>
      <c r="P42" s="80"/>
      <c r="Q42" s="80"/>
      <c r="R42" s="80"/>
      <c r="S42" s="81"/>
      <c r="T42" s="82"/>
      <c r="U42" s="81"/>
      <c r="V42" s="82"/>
      <c r="W42" s="83"/>
      <c r="X42" s="84"/>
    </row>
    <row r="43" spans="3:24" x14ac:dyDescent="0.2">
      <c r="C43" s="73" t="s">
        <v>62</v>
      </c>
      <c r="D43" s="85">
        <f t="shared" ref="D43:H43" si="0">(D41-D42)/D42</f>
        <v>0.60716705443575214</v>
      </c>
      <c r="E43" s="85">
        <f t="shared" si="0"/>
        <v>3.9418508555997724</v>
      </c>
      <c r="F43" s="85">
        <f t="shared" si="0"/>
        <v>1.3698276662770565</v>
      </c>
      <c r="G43" s="86">
        <f t="shared" si="0"/>
        <v>-1</v>
      </c>
      <c r="H43" s="86">
        <f t="shared" si="0"/>
        <v>36.735389206665012</v>
      </c>
      <c r="I43" s="85">
        <f>(I41-I42)/I42</f>
        <v>0.90546898080824478</v>
      </c>
      <c r="J43" s="76"/>
      <c r="K43" s="87"/>
      <c r="L43" s="87"/>
      <c r="M43" s="87"/>
      <c r="N43" s="87"/>
      <c r="O43" s="80"/>
      <c r="P43" s="88"/>
      <c r="Q43" s="80"/>
      <c r="R43" s="80"/>
      <c r="S43" s="89"/>
      <c r="T43" s="90"/>
      <c r="U43" s="89"/>
      <c r="V43" s="90"/>
      <c r="W43" s="91"/>
      <c r="X43" s="84"/>
    </row>
    <row r="44" spans="3:24" ht="8.25" customHeight="1" x14ac:dyDescent="0.2">
      <c r="C44" s="73"/>
      <c r="D44" s="76"/>
      <c r="E44" s="76"/>
      <c r="F44" s="76"/>
      <c r="G44" s="76"/>
      <c r="H44" s="76"/>
      <c r="I44" s="76"/>
      <c r="J44" s="76"/>
      <c r="K44" s="87"/>
      <c r="L44" s="87"/>
      <c r="M44" s="87"/>
      <c r="N44" s="87"/>
      <c r="O44" s="80"/>
      <c r="P44" s="88"/>
      <c r="Q44" s="80"/>
      <c r="R44" s="80"/>
      <c r="S44" s="89"/>
      <c r="T44" s="90"/>
      <c r="U44" s="89"/>
      <c r="V44" s="90"/>
      <c r="W44" s="91"/>
      <c r="X44" s="84"/>
    </row>
    <row r="45" spans="3:24" x14ac:dyDescent="0.2">
      <c r="C45" s="73" t="s">
        <v>70</v>
      </c>
      <c r="D45" s="92">
        <f>D41/I41</f>
        <v>0.51000356485670784</v>
      </c>
      <c r="E45" s="92">
        <f>E41/I41</f>
        <v>2.0624296731940828E-2</v>
      </c>
      <c r="F45" s="92">
        <f>F41/I41</f>
        <v>0.43337180014508941</v>
      </c>
      <c r="G45" s="92">
        <f>G41/I41</f>
        <v>0</v>
      </c>
      <c r="H45" s="92">
        <f>H41/I41</f>
        <v>3.6000338266261971E-2</v>
      </c>
      <c r="I45" s="92">
        <f>I41/I41</f>
        <v>1</v>
      </c>
      <c r="J45" s="76"/>
      <c r="O45" s="79"/>
      <c r="P45" s="88"/>
      <c r="Q45" s="80"/>
      <c r="R45" s="80"/>
      <c r="S45" s="81"/>
      <c r="T45" s="82"/>
      <c r="U45" s="81"/>
      <c r="V45" s="82"/>
      <c r="W45" s="83"/>
      <c r="X45" s="84"/>
    </row>
    <row r="46" spans="3:24" x14ac:dyDescent="0.2">
      <c r="C46" s="73" t="s">
        <v>71</v>
      </c>
      <c r="D46" s="92">
        <f>D42/$I$42</f>
        <v>0.604663945950076</v>
      </c>
      <c r="E46" s="92">
        <f t="shared" ref="E46:I46" si="1">E42/$I$42</f>
        <v>7.9522751337522003E-3</v>
      </c>
      <c r="F46" s="92">
        <f t="shared" si="1"/>
        <v>0.34845425010620007</v>
      </c>
      <c r="G46" s="92">
        <f t="shared" si="1"/>
        <v>3.7111672169106553E-2</v>
      </c>
      <c r="H46" s="92">
        <f t="shared" si="1"/>
        <v>1.8178566408651275E-3</v>
      </c>
      <c r="I46" s="92">
        <f t="shared" si="1"/>
        <v>1</v>
      </c>
      <c r="J46" s="76"/>
      <c r="O46" s="80"/>
      <c r="P46" s="93"/>
      <c r="Q46" s="80"/>
      <c r="R46" s="80"/>
      <c r="S46" s="89"/>
      <c r="T46" s="90"/>
      <c r="U46" s="89"/>
      <c r="V46" s="90"/>
      <c r="W46" s="91"/>
      <c r="X46" s="84"/>
    </row>
    <row r="47" spans="3:24" x14ac:dyDescent="0.2">
      <c r="C47" s="94"/>
      <c r="O47" s="80"/>
      <c r="P47" s="88"/>
      <c r="Q47" s="80"/>
      <c r="R47" s="80"/>
      <c r="S47" s="89"/>
      <c r="T47" s="90"/>
      <c r="U47" s="89"/>
      <c r="V47" s="90"/>
      <c r="W47" s="91"/>
      <c r="X47" s="84"/>
    </row>
    <row r="48" spans="3:24" x14ac:dyDescent="0.2">
      <c r="C48" s="94"/>
      <c r="D48" s="95"/>
      <c r="E48" s="95"/>
      <c r="F48" s="95"/>
      <c r="G48" s="96"/>
      <c r="H48" s="95"/>
      <c r="I48" s="95"/>
      <c r="O48" s="80"/>
      <c r="P48" s="88"/>
      <c r="Q48" s="80"/>
      <c r="R48" s="80"/>
      <c r="S48" s="89"/>
      <c r="T48" s="90"/>
      <c r="U48" s="89"/>
      <c r="V48" s="90"/>
      <c r="W48" s="91"/>
      <c r="X48" s="84"/>
    </row>
    <row r="49" spans="4:24" x14ac:dyDescent="0.2">
      <c r="O49" s="80"/>
      <c r="P49" s="88"/>
      <c r="Q49" s="80"/>
      <c r="R49" s="80"/>
      <c r="S49" s="89"/>
      <c r="T49" s="90"/>
      <c r="U49" s="89"/>
      <c r="V49" s="90"/>
      <c r="W49" s="91"/>
      <c r="X49" s="84"/>
    </row>
    <row r="50" spans="4:24" x14ac:dyDescent="0.2">
      <c r="D50" s="97"/>
      <c r="E50" s="98"/>
      <c r="F50" s="99"/>
      <c r="G50" s="98"/>
      <c r="H50" s="98"/>
      <c r="I50" s="98"/>
      <c r="J50" s="26"/>
      <c r="O50" s="80"/>
      <c r="P50" s="88"/>
      <c r="Q50" s="88"/>
      <c r="R50" s="88"/>
      <c r="S50" s="89"/>
      <c r="T50" s="90"/>
      <c r="U50" s="89"/>
      <c r="V50" s="90"/>
      <c r="W50" s="91"/>
      <c r="X50" s="84"/>
    </row>
    <row r="51" spans="4:24" x14ac:dyDescent="0.2">
      <c r="D51" s="100"/>
      <c r="E51" s="101"/>
      <c r="F51" s="101"/>
      <c r="G51" s="101"/>
      <c r="H51" s="101"/>
      <c r="I51" s="101"/>
      <c r="J51" s="26"/>
      <c r="O51" s="80"/>
      <c r="P51" s="88"/>
      <c r="Q51" s="88"/>
      <c r="R51" s="88"/>
      <c r="S51" s="89"/>
      <c r="T51" s="90"/>
      <c r="U51" s="89"/>
      <c r="V51" s="90"/>
      <c r="W51" s="91"/>
      <c r="X51" s="84"/>
    </row>
    <row r="52" spans="4:24" x14ac:dyDescent="0.2">
      <c r="D52" s="100"/>
      <c r="E52" s="101"/>
      <c r="F52" s="101"/>
      <c r="G52" s="101"/>
      <c r="H52" s="101"/>
      <c r="I52" s="101"/>
      <c r="J52" s="26"/>
      <c r="O52" s="80"/>
      <c r="P52" s="88"/>
      <c r="Q52" s="88"/>
      <c r="R52" s="88"/>
      <c r="S52" s="89"/>
      <c r="T52" s="90"/>
      <c r="U52" s="89"/>
      <c r="V52" s="90"/>
      <c r="W52" s="91"/>
      <c r="X52" s="84"/>
    </row>
    <row r="53" spans="4:24" x14ac:dyDescent="0.2">
      <c r="D53" s="26"/>
      <c r="E53" s="26"/>
      <c r="F53" s="26"/>
      <c r="G53" s="26"/>
      <c r="H53" s="26"/>
      <c r="I53" s="26"/>
      <c r="J53" s="26"/>
      <c r="O53" s="80"/>
      <c r="P53" s="88"/>
      <c r="Q53" s="88"/>
      <c r="R53" s="88"/>
      <c r="S53" s="89"/>
      <c r="T53" s="90"/>
      <c r="U53" s="89"/>
      <c r="V53" s="90"/>
      <c r="W53" s="91"/>
      <c r="X53" s="84"/>
    </row>
    <row r="54" spans="4:24" x14ac:dyDescent="0.2">
      <c r="D54" s="26"/>
      <c r="E54" s="26"/>
      <c r="F54" s="26"/>
      <c r="G54" s="26"/>
      <c r="H54" s="26"/>
      <c r="I54" s="26"/>
      <c r="J54" s="26"/>
      <c r="O54" s="80"/>
      <c r="P54" s="88"/>
      <c r="Q54" s="88"/>
      <c r="R54" s="88"/>
      <c r="S54" s="89"/>
      <c r="T54" s="90"/>
      <c r="U54" s="89"/>
      <c r="V54" s="90"/>
      <c r="W54" s="91"/>
      <c r="X54" s="84"/>
    </row>
    <row r="55" spans="4:24" x14ac:dyDescent="0.2">
      <c r="O55" s="80"/>
      <c r="P55" s="88"/>
      <c r="Q55" s="88"/>
      <c r="R55" s="88"/>
      <c r="S55" s="89"/>
      <c r="T55" s="90"/>
      <c r="U55" s="89"/>
      <c r="V55" s="90"/>
      <c r="W55" s="91"/>
      <c r="X55" s="84"/>
    </row>
    <row r="56" spans="4:24" x14ac:dyDescent="0.2">
      <c r="O56" s="80"/>
      <c r="P56" s="88"/>
      <c r="Q56" s="88"/>
      <c r="R56" s="88"/>
      <c r="S56" s="89"/>
      <c r="T56" s="90"/>
      <c r="U56" s="89"/>
      <c r="V56" s="90"/>
      <c r="W56" s="91"/>
      <c r="X56" s="84"/>
    </row>
    <row r="57" spans="4:24" x14ac:dyDescent="0.2">
      <c r="O57" s="80"/>
      <c r="P57" s="88"/>
      <c r="Q57" s="88"/>
      <c r="R57" s="88"/>
      <c r="S57" s="89"/>
      <c r="T57" s="90"/>
      <c r="U57" s="89"/>
      <c r="V57" s="90"/>
      <c r="W57" s="91"/>
      <c r="X57" s="84"/>
    </row>
    <row r="58" spans="4:24" x14ac:dyDescent="0.2">
      <c r="O58" s="80"/>
      <c r="P58" s="88"/>
      <c r="Q58" s="88"/>
      <c r="R58" s="88"/>
      <c r="S58" s="89"/>
      <c r="T58" s="90"/>
      <c r="U58" s="89"/>
      <c r="V58" s="90"/>
      <c r="W58" s="91"/>
      <c r="X58" s="84"/>
    </row>
    <row r="59" spans="4:24" x14ac:dyDescent="0.2">
      <c r="O59" s="80"/>
      <c r="P59" s="88"/>
      <c r="Q59" s="88"/>
      <c r="R59" s="88"/>
      <c r="S59" s="89"/>
      <c r="T59" s="90"/>
      <c r="U59" s="89"/>
      <c r="V59" s="90"/>
      <c r="W59" s="91"/>
      <c r="X59" s="84"/>
    </row>
    <row r="60" spans="4:24" x14ac:dyDescent="0.2">
      <c r="O60" s="80"/>
      <c r="P60" s="88"/>
      <c r="Q60" s="88"/>
      <c r="R60" s="88"/>
      <c r="S60" s="89"/>
      <c r="T60" s="90"/>
      <c r="U60" s="89"/>
      <c r="V60" s="90"/>
      <c r="W60" s="91"/>
      <c r="X60" s="84"/>
    </row>
    <row r="61" spans="4:24" x14ac:dyDescent="0.2">
      <c r="O61" s="80"/>
      <c r="P61" s="88"/>
      <c r="Q61" s="88"/>
      <c r="R61" s="88"/>
      <c r="S61" s="89"/>
      <c r="T61" s="90"/>
      <c r="U61" s="89"/>
      <c r="V61" s="90"/>
      <c r="W61" s="91"/>
      <c r="X61" s="84"/>
    </row>
    <row r="62" spans="4:24" x14ac:dyDescent="0.2">
      <c r="O62" s="80"/>
      <c r="P62" s="88"/>
      <c r="Q62" s="88"/>
      <c r="R62" s="88"/>
      <c r="S62" s="89"/>
      <c r="T62" s="90"/>
      <c r="U62" s="89"/>
      <c r="V62" s="90"/>
      <c r="W62" s="91"/>
      <c r="X62" s="84"/>
    </row>
    <row r="63" spans="4:24" x14ac:dyDescent="0.2">
      <c r="O63" s="79"/>
      <c r="P63" s="88"/>
      <c r="Q63" s="88"/>
      <c r="R63" s="88"/>
      <c r="S63" s="81"/>
      <c r="T63" s="82"/>
      <c r="U63" s="81"/>
      <c r="V63" s="82"/>
      <c r="W63" s="83"/>
      <c r="X63" s="84"/>
    </row>
    <row r="64" spans="4:24" x14ac:dyDescent="0.2">
      <c r="O64" s="80"/>
      <c r="P64" s="88"/>
      <c r="Q64" s="88"/>
      <c r="R64" s="88"/>
      <c r="S64" s="89"/>
      <c r="T64" s="90"/>
      <c r="U64" s="89"/>
      <c r="V64" s="90"/>
      <c r="W64" s="91"/>
      <c r="X64" s="84"/>
    </row>
    <row r="65" spans="15:24" x14ac:dyDescent="0.2">
      <c r="O65" s="80"/>
      <c r="P65" s="88"/>
      <c r="Q65" s="88"/>
      <c r="R65" s="88"/>
      <c r="S65" s="89"/>
      <c r="T65" s="90"/>
      <c r="U65" s="89"/>
      <c r="V65" s="90"/>
      <c r="W65" s="91"/>
      <c r="X65" s="84"/>
    </row>
    <row r="66" spans="15:24" x14ac:dyDescent="0.2">
      <c r="O66" s="80"/>
      <c r="P66" s="88"/>
      <c r="Q66" s="88"/>
      <c r="R66" s="88"/>
      <c r="S66" s="89"/>
      <c r="T66" s="90"/>
      <c r="U66" s="89"/>
      <c r="V66" s="90"/>
      <c r="W66" s="91"/>
      <c r="X66" s="84"/>
    </row>
    <row r="67" spans="15:24" x14ac:dyDescent="0.2">
      <c r="O67" s="80"/>
      <c r="P67" s="88"/>
      <c r="Q67" s="88"/>
      <c r="R67" s="88"/>
      <c r="S67" s="89"/>
      <c r="T67" s="90"/>
      <c r="U67" s="89"/>
      <c r="V67" s="90"/>
      <c r="W67" s="91"/>
      <c r="X67" s="84"/>
    </row>
    <row r="68" spans="15:24" x14ac:dyDescent="0.2">
      <c r="O68" s="80"/>
      <c r="P68" s="88"/>
      <c r="Q68" s="88"/>
      <c r="R68" s="88"/>
      <c r="S68" s="89"/>
      <c r="T68" s="90"/>
      <c r="U68" s="89"/>
      <c r="V68" s="90"/>
      <c r="W68" s="91"/>
      <c r="X68" s="84"/>
    </row>
    <row r="69" spans="15:24" x14ac:dyDescent="0.2">
      <c r="O69" s="80"/>
      <c r="P69" s="88"/>
      <c r="Q69" s="88"/>
      <c r="R69" s="88"/>
      <c r="S69" s="89"/>
      <c r="T69" s="90"/>
      <c r="U69" s="89"/>
      <c r="V69" s="90"/>
      <c r="W69" s="91"/>
      <c r="X69" s="84"/>
    </row>
    <row r="70" spans="15:24" x14ac:dyDescent="0.2">
      <c r="O70" s="80"/>
      <c r="P70" s="88"/>
      <c r="Q70" s="88"/>
      <c r="R70" s="88"/>
      <c r="S70" s="89"/>
      <c r="T70" s="90"/>
      <c r="U70" s="89"/>
      <c r="V70" s="90"/>
      <c r="W70" s="91"/>
      <c r="X70" s="84"/>
    </row>
    <row r="71" spans="15:24" x14ac:dyDescent="0.2">
      <c r="O71" s="80"/>
      <c r="P71" s="88"/>
      <c r="Q71" s="88"/>
      <c r="R71" s="88"/>
      <c r="S71" s="89"/>
      <c r="T71" s="90"/>
      <c r="U71" s="89"/>
      <c r="V71" s="90"/>
      <c r="W71" s="91"/>
      <c r="X71" s="84"/>
    </row>
    <row r="72" spans="15:24" x14ac:dyDescent="0.2">
      <c r="O72" s="80"/>
      <c r="P72" s="88"/>
      <c r="Q72" s="88"/>
      <c r="R72" s="88"/>
      <c r="S72" s="89"/>
      <c r="T72" s="90"/>
      <c r="U72" s="89"/>
      <c r="V72" s="90"/>
      <c r="W72" s="91"/>
      <c r="X72" s="84"/>
    </row>
    <row r="73" spans="15:24" x14ac:dyDescent="0.2">
      <c r="O73" s="80"/>
      <c r="P73" s="88"/>
      <c r="Q73" s="88"/>
      <c r="R73" s="88"/>
      <c r="S73" s="89"/>
      <c r="T73" s="90"/>
      <c r="U73" s="89"/>
      <c r="V73" s="90"/>
      <c r="W73" s="91"/>
      <c r="X73" s="84"/>
    </row>
    <row r="74" spans="15:24" x14ac:dyDescent="0.2">
      <c r="O74" s="80"/>
      <c r="P74" s="88"/>
      <c r="Q74" s="88"/>
      <c r="R74" s="88"/>
      <c r="S74" s="89"/>
      <c r="T74" s="90"/>
      <c r="U74" s="89"/>
      <c r="V74" s="90"/>
      <c r="W74" s="91"/>
      <c r="X74" s="84"/>
    </row>
    <row r="75" spans="15:24" x14ac:dyDescent="0.2">
      <c r="O75" s="80"/>
      <c r="P75" s="88"/>
      <c r="Q75" s="88"/>
      <c r="R75" s="88"/>
      <c r="S75" s="89"/>
      <c r="T75" s="90"/>
      <c r="U75" s="89"/>
      <c r="V75" s="90"/>
      <c r="W75" s="91"/>
      <c r="X75" s="84"/>
    </row>
    <row r="76" spans="15:24" x14ac:dyDescent="0.2">
      <c r="O76" s="80"/>
      <c r="P76" s="88"/>
      <c r="Q76" s="88"/>
      <c r="R76" s="88"/>
      <c r="S76" s="89"/>
      <c r="T76" s="90"/>
      <c r="U76" s="89"/>
      <c r="V76" s="90"/>
      <c r="W76" s="91"/>
      <c r="X76" s="84"/>
    </row>
    <row r="77" spans="15:24" x14ac:dyDescent="0.2">
      <c r="O77" s="80"/>
      <c r="P77" s="88"/>
      <c r="Q77" s="88"/>
      <c r="R77" s="88"/>
      <c r="S77" s="89"/>
      <c r="T77" s="90"/>
      <c r="U77" s="89"/>
      <c r="V77" s="90"/>
      <c r="W77" s="91"/>
      <c r="X77" s="84"/>
    </row>
    <row r="78" spans="15:24" x14ac:dyDescent="0.2">
      <c r="O78" s="79"/>
      <c r="P78" s="88"/>
      <c r="Q78" s="88"/>
      <c r="R78" s="88"/>
      <c r="S78" s="102"/>
      <c r="T78" s="82"/>
      <c r="U78" s="102"/>
      <c r="V78" s="82"/>
      <c r="W78" s="83"/>
      <c r="X78" s="84"/>
    </row>
    <row r="79" spans="15:24" x14ac:dyDescent="0.2">
      <c r="O79" s="79"/>
      <c r="P79" s="103"/>
      <c r="Q79" s="103"/>
      <c r="R79" s="103"/>
      <c r="S79" s="81"/>
      <c r="T79" s="104"/>
      <c r="U79" s="81"/>
      <c r="V79" s="104"/>
      <c r="W79" s="105"/>
      <c r="X79" s="84"/>
    </row>
    <row r="80" spans="15:24" x14ac:dyDescent="0.2">
      <c r="O80" s="84"/>
      <c r="P80" s="84"/>
      <c r="Q80" s="84"/>
      <c r="R80" s="84"/>
      <c r="S80" s="84"/>
      <c r="T80" s="84"/>
      <c r="U80" s="84"/>
      <c r="V80" s="84"/>
      <c r="W80" s="84"/>
      <c r="X80" s="84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47"/>
  <sheetViews>
    <sheetView showGridLines="0" topLeftCell="A12" workbookViewId="0">
      <selection activeCell="F38" sqref="F38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7" style="19" customWidth="1"/>
    <col min="4" max="5" width="9.140625" style="19"/>
    <col min="6" max="6" width="23" style="19" customWidth="1"/>
    <col min="7" max="8" width="12.42578125" style="19" customWidth="1"/>
    <col min="9" max="9" width="14" style="14" bestFit="1" customWidth="1"/>
    <col min="10" max="10" width="14" style="19" bestFit="1" customWidth="1"/>
    <col min="11" max="11" width="9" style="19" customWidth="1"/>
    <col min="12" max="12" width="14" style="19" bestFit="1" customWidth="1"/>
    <col min="13" max="13" width="11.42578125" style="19" bestFit="1" customWidth="1"/>
    <col min="14" max="16384" width="9.140625" style="19"/>
  </cols>
  <sheetData>
    <row r="1" spans="2:54" x14ac:dyDescent="0.2">
      <c r="B1" s="17" t="s">
        <v>0</v>
      </c>
      <c r="C1" s="17"/>
      <c r="D1" s="17"/>
      <c r="E1" s="17"/>
      <c r="F1" s="17"/>
      <c r="G1" s="18"/>
      <c r="H1" s="18"/>
      <c r="I1" s="1"/>
      <c r="J1" s="18"/>
      <c r="K1" s="18"/>
      <c r="L1" s="17"/>
      <c r="M1" s="17"/>
    </row>
    <row r="2" spans="2:54" s="24" customFormat="1" ht="15.75" x14ac:dyDescent="0.25">
      <c r="B2" s="20" t="s">
        <v>0</v>
      </c>
      <c r="C2" s="21" t="s">
        <v>1</v>
      </c>
      <c r="D2" s="22"/>
      <c r="E2" s="22"/>
      <c r="F2" s="22"/>
      <c r="G2" s="22"/>
      <c r="H2" s="22"/>
      <c r="I2" s="2"/>
      <c r="J2" s="22"/>
      <c r="K2" s="23"/>
      <c r="L2" s="20"/>
      <c r="M2" s="20"/>
    </row>
    <row r="3" spans="2:54" s="24" customFormat="1" ht="15.75" x14ac:dyDescent="0.25">
      <c r="B3" s="20" t="s">
        <v>0</v>
      </c>
      <c r="C3" s="25" t="s">
        <v>2</v>
      </c>
      <c r="D3" s="22"/>
      <c r="E3" s="22"/>
      <c r="F3" s="22"/>
      <c r="G3" s="22"/>
      <c r="H3" s="22"/>
      <c r="I3" s="2"/>
      <c r="J3" s="22"/>
      <c r="K3" s="23"/>
      <c r="L3" s="20"/>
      <c r="M3" s="20"/>
    </row>
    <row r="4" spans="2:54" s="24" customFormat="1" ht="15.75" x14ac:dyDescent="0.25">
      <c r="B4" s="20"/>
      <c r="C4" s="25"/>
      <c r="D4" s="22"/>
      <c r="E4" s="22"/>
      <c r="F4" s="22"/>
      <c r="G4" s="22"/>
      <c r="H4" s="22"/>
      <c r="I4" s="2"/>
      <c r="J4" s="22"/>
      <c r="K4" s="23"/>
      <c r="L4" s="20"/>
      <c r="M4" s="20"/>
    </row>
    <row r="5" spans="2:54" ht="13.5" thickBot="1" x14ac:dyDescent="0.25">
      <c r="B5" s="26"/>
      <c r="C5" s="26"/>
      <c r="D5" s="26"/>
      <c r="E5" s="26"/>
      <c r="F5" s="26"/>
      <c r="G5" s="27"/>
      <c r="H5" s="27"/>
      <c r="I5" s="3"/>
      <c r="J5" s="27"/>
      <c r="K5" s="27"/>
      <c r="L5" s="26"/>
      <c r="M5" s="26"/>
    </row>
    <row r="6" spans="2:54" ht="13.5" thickBot="1" x14ac:dyDescent="0.25">
      <c r="B6" s="26"/>
      <c r="C6" s="28" t="s">
        <v>3</v>
      </c>
      <c r="D6" s="29"/>
      <c r="E6" s="30" t="s">
        <v>53</v>
      </c>
      <c r="F6" s="31"/>
      <c r="G6" s="32"/>
      <c r="H6" s="32"/>
      <c r="I6" s="4"/>
      <c r="J6" s="32"/>
      <c r="K6" s="32"/>
      <c r="L6" s="33"/>
      <c r="M6" s="26"/>
    </row>
    <row r="7" spans="2:54" ht="39" thickBot="1" x14ac:dyDescent="0.25">
      <c r="B7" s="26"/>
      <c r="C7" s="34" t="s">
        <v>4</v>
      </c>
      <c r="D7" s="35"/>
      <c r="E7" s="35"/>
      <c r="F7" s="15">
        <v>2533</v>
      </c>
      <c r="G7" s="66" t="s">
        <v>51</v>
      </c>
      <c r="H7" s="36" t="s">
        <v>5</v>
      </c>
      <c r="I7" s="5" t="s">
        <v>6</v>
      </c>
      <c r="J7" s="37" t="s">
        <v>7</v>
      </c>
      <c r="K7" s="37" t="s">
        <v>8</v>
      </c>
      <c r="L7" s="38" t="s">
        <v>9</v>
      </c>
      <c r="M7" s="38" t="s">
        <v>10</v>
      </c>
    </row>
    <row r="8" spans="2:54" x14ac:dyDescent="0.2">
      <c r="B8" s="26"/>
      <c r="C8" s="39" t="s">
        <v>11</v>
      </c>
      <c r="D8" s="40"/>
      <c r="E8" s="40"/>
      <c r="F8" s="41"/>
      <c r="G8" s="42">
        <v>175</v>
      </c>
      <c r="H8" s="42">
        <v>157318.45000000001</v>
      </c>
      <c r="I8" s="6">
        <v>3.0258071726726888E-2</v>
      </c>
      <c r="J8" s="43">
        <v>185388.85</v>
      </c>
      <c r="K8" s="44">
        <v>2.9076665371200947E-2</v>
      </c>
      <c r="L8" s="7">
        <v>23438.760000000002</v>
      </c>
      <c r="M8" s="7">
        <v>21208.27</v>
      </c>
    </row>
    <row r="9" spans="2:54" x14ac:dyDescent="0.2">
      <c r="B9" s="26">
        <v>2</v>
      </c>
      <c r="C9" s="45" t="s">
        <v>0</v>
      </c>
      <c r="D9" s="26" t="s">
        <v>12</v>
      </c>
      <c r="E9" s="26"/>
      <c r="F9" s="46"/>
      <c r="G9" s="47">
        <v>165</v>
      </c>
      <c r="H9" s="47">
        <v>149160.45000000001</v>
      </c>
      <c r="I9" s="8">
        <v>2.8688990991780426E-2</v>
      </c>
      <c r="J9" s="47">
        <v>176803.85</v>
      </c>
      <c r="K9" s="48">
        <v>2.7730181091203739E-2</v>
      </c>
      <c r="L9" s="9">
        <v>22244.760000000002</v>
      </c>
      <c r="M9" s="9">
        <v>20124.27</v>
      </c>
    </row>
    <row r="10" spans="2:54" x14ac:dyDescent="0.2">
      <c r="B10" s="26">
        <v>3</v>
      </c>
      <c r="C10" s="45"/>
      <c r="D10" s="26" t="s">
        <v>13</v>
      </c>
      <c r="E10" s="26"/>
      <c r="F10" s="46"/>
      <c r="G10" s="47">
        <v>10</v>
      </c>
      <c r="H10" s="47">
        <v>8158</v>
      </c>
      <c r="I10" s="8">
        <v>1.5690807349464601E-3</v>
      </c>
      <c r="J10" s="47">
        <v>8585</v>
      </c>
      <c r="K10" s="48">
        <v>1.3464842799972064E-3</v>
      </c>
      <c r="L10" s="9">
        <v>1194</v>
      </c>
      <c r="M10" s="9">
        <v>1084</v>
      </c>
      <c r="BA10" s="19">
        <v>837</v>
      </c>
      <c r="BB10" s="19">
        <v>1028</v>
      </c>
    </row>
    <row r="11" spans="2:54" x14ac:dyDescent="0.2">
      <c r="B11" s="26" t="s">
        <v>0</v>
      </c>
      <c r="C11" s="49" t="s">
        <v>14</v>
      </c>
      <c r="D11" s="50"/>
      <c r="E11" s="50"/>
      <c r="F11" s="51"/>
      <c r="G11" s="52">
        <v>1102</v>
      </c>
      <c r="H11" s="52">
        <v>2327078.1966800001</v>
      </c>
      <c r="I11" s="10">
        <v>0.44758195233200998</v>
      </c>
      <c r="J11" s="53">
        <v>2779900.1302255653</v>
      </c>
      <c r="K11" s="54">
        <v>0.43600370708339092</v>
      </c>
      <c r="L11" s="11">
        <v>338493.43328457949</v>
      </c>
      <c r="M11" s="11">
        <v>308781.1306288779</v>
      </c>
      <c r="BA11" s="19">
        <v>713</v>
      </c>
      <c r="BB11" s="19">
        <v>877</v>
      </c>
    </row>
    <row r="12" spans="2:54" x14ac:dyDescent="0.2">
      <c r="B12" s="26">
        <v>4</v>
      </c>
      <c r="C12" s="45"/>
      <c r="D12" s="55" t="s">
        <v>15</v>
      </c>
      <c r="E12" s="26"/>
      <c r="F12" s="46"/>
      <c r="G12" s="47">
        <v>18</v>
      </c>
      <c r="H12" s="47">
        <v>75495.539820000005</v>
      </c>
      <c r="I12" s="8">
        <v>1.4520543896291413E-2</v>
      </c>
      <c r="J12" s="47">
        <v>91579.763797537002</v>
      </c>
      <c r="K12" s="48">
        <v>1.4363507550290139E-2</v>
      </c>
      <c r="L12" s="9">
        <v>10991.62293</v>
      </c>
      <c r="M12" s="9">
        <v>10378.303029999999</v>
      </c>
      <c r="BA12" s="19">
        <v>124</v>
      </c>
      <c r="BB12" s="19">
        <v>151</v>
      </c>
    </row>
    <row r="13" spans="2:54" x14ac:dyDescent="0.2">
      <c r="B13" s="26">
        <v>5</v>
      </c>
      <c r="C13" s="45"/>
      <c r="D13" s="26" t="s">
        <v>16</v>
      </c>
      <c r="E13" s="26"/>
      <c r="F13" s="46"/>
      <c r="G13" s="47">
        <v>41</v>
      </c>
      <c r="H13" s="47">
        <v>104199</v>
      </c>
      <c r="I13" s="8">
        <v>2.0041265445046114E-2</v>
      </c>
      <c r="J13" s="47">
        <v>123441</v>
      </c>
      <c r="K13" s="48">
        <v>1.9360671637406544E-2</v>
      </c>
      <c r="L13" s="9">
        <v>15288</v>
      </c>
      <c r="M13" s="9">
        <v>13822</v>
      </c>
      <c r="BA13" s="19">
        <v>16222</v>
      </c>
      <c r="BB13" s="19">
        <v>19524</v>
      </c>
    </row>
    <row r="14" spans="2:54" x14ac:dyDescent="0.2">
      <c r="B14" s="26">
        <v>6</v>
      </c>
      <c r="C14" s="45"/>
      <c r="D14" s="26" t="s">
        <v>17</v>
      </c>
      <c r="E14" s="26"/>
      <c r="F14" s="46"/>
      <c r="G14" s="47">
        <v>100</v>
      </c>
      <c r="H14" s="47">
        <v>107780.89710999999</v>
      </c>
      <c r="I14" s="8">
        <v>2.0730194808843781E-2</v>
      </c>
      <c r="J14" s="47">
        <v>131745.38667954601</v>
      </c>
      <c r="K14" s="48">
        <v>2.0663144103222141E-2</v>
      </c>
      <c r="L14" s="9">
        <v>15758.892994579523</v>
      </c>
      <c r="M14" s="9">
        <v>14190.866278877951</v>
      </c>
      <c r="BA14" s="19">
        <v>0</v>
      </c>
      <c r="BB14" s="19">
        <v>0</v>
      </c>
    </row>
    <row r="15" spans="2:54" x14ac:dyDescent="0.2">
      <c r="B15" s="26">
        <v>7</v>
      </c>
      <c r="C15" s="45"/>
      <c r="D15" s="26" t="s">
        <v>18</v>
      </c>
      <c r="E15" s="26"/>
      <c r="F15" s="46"/>
      <c r="G15" s="47">
        <v>180</v>
      </c>
      <c r="H15" s="47">
        <v>542927.23078999994</v>
      </c>
      <c r="I15" s="8">
        <v>0.10442469457102468</v>
      </c>
      <c r="J15" s="47">
        <v>616750.90973622398</v>
      </c>
      <c r="K15" s="48">
        <v>9.6732137988794598E-2</v>
      </c>
      <c r="L15" s="9">
        <v>78641.675170000002</v>
      </c>
      <c r="M15" s="9">
        <v>71962.092279999997</v>
      </c>
      <c r="BA15" s="19">
        <v>1841</v>
      </c>
      <c r="BB15" s="19">
        <v>2301</v>
      </c>
    </row>
    <row r="16" spans="2:54" x14ac:dyDescent="0.2">
      <c r="B16" s="26">
        <v>8</v>
      </c>
      <c r="C16" s="45" t="s">
        <v>0</v>
      </c>
      <c r="D16" s="26" t="s">
        <v>19</v>
      </c>
      <c r="E16" s="26"/>
      <c r="F16" s="46"/>
      <c r="G16" s="47">
        <v>15</v>
      </c>
      <c r="H16" s="47">
        <v>10109.60346</v>
      </c>
      <c r="I16" s="8">
        <v>1.9444452104724289E-3</v>
      </c>
      <c r="J16" s="47">
        <v>11239.661248177001</v>
      </c>
      <c r="K16" s="48">
        <v>1.762845332925348E-3</v>
      </c>
      <c r="L16" s="9">
        <v>1474.3544099999999</v>
      </c>
      <c r="M16" s="9">
        <v>1330.11331</v>
      </c>
      <c r="BA16" s="19">
        <v>2438</v>
      </c>
      <c r="BB16" s="19">
        <v>2959</v>
      </c>
    </row>
    <row r="17" spans="2:54" x14ac:dyDescent="0.2">
      <c r="B17" s="26">
        <v>9</v>
      </c>
      <c r="C17" s="45"/>
      <c r="D17" s="26" t="s">
        <v>20</v>
      </c>
      <c r="E17" s="26"/>
      <c r="F17" s="46"/>
      <c r="G17" s="47">
        <v>19</v>
      </c>
      <c r="H17" s="47">
        <v>6146</v>
      </c>
      <c r="I17" s="8">
        <v>1.1820998035034253E-3</v>
      </c>
      <c r="J17" s="47">
        <v>7152</v>
      </c>
      <c r="K17" s="48">
        <v>1.1217304100803751E-3</v>
      </c>
      <c r="L17" s="9">
        <v>891</v>
      </c>
      <c r="M17" s="9">
        <v>806</v>
      </c>
      <c r="BA17" s="19">
        <v>1333</v>
      </c>
      <c r="BB17" s="19">
        <v>1498</v>
      </c>
    </row>
    <row r="18" spans="2:54" x14ac:dyDescent="0.2">
      <c r="B18" s="26">
        <v>10</v>
      </c>
      <c r="C18" s="45"/>
      <c r="D18" s="26" t="s">
        <v>21</v>
      </c>
      <c r="E18" s="26"/>
      <c r="F18" s="46"/>
      <c r="G18" s="47">
        <v>51</v>
      </c>
      <c r="H18" s="47">
        <v>170039.89363999999</v>
      </c>
      <c r="I18" s="8">
        <v>3.270486899765495E-2</v>
      </c>
      <c r="J18" s="47">
        <v>224004.17812654201</v>
      </c>
      <c r="K18" s="48">
        <v>3.5133151368792422E-2</v>
      </c>
      <c r="L18" s="9">
        <v>24728.307970000002</v>
      </c>
      <c r="M18" s="9">
        <v>22481.429360000002</v>
      </c>
    </row>
    <row r="19" spans="2:54" x14ac:dyDescent="0.2">
      <c r="B19" s="26">
        <v>11</v>
      </c>
      <c r="C19" s="45"/>
      <c r="D19" s="26" t="s">
        <v>22</v>
      </c>
      <c r="E19" s="26"/>
      <c r="F19" s="46"/>
      <c r="G19" s="47">
        <v>2</v>
      </c>
      <c r="H19" s="47">
        <v>569</v>
      </c>
      <c r="I19" s="8">
        <v>1.0943943836535128E-4</v>
      </c>
      <c r="J19" s="47">
        <v>812</v>
      </c>
      <c r="K19" s="48">
        <v>1.2735529823619472E-4</v>
      </c>
      <c r="L19" s="9">
        <v>84</v>
      </c>
      <c r="M19" s="9">
        <v>77</v>
      </c>
      <c r="BA19" s="19">
        <v>66</v>
      </c>
      <c r="BB19" s="19">
        <v>77</v>
      </c>
    </row>
    <row r="20" spans="2:54" x14ac:dyDescent="0.2">
      <c r="B20" s="26">
        <v>12</v>
      </c>
      <c r="C20" s="45" t="s">
        <v>0</v>
      </c>
      <c r="D20" s="26" t="s">
        <v>23</v>
      </c>
      <c r="E20" s="26"/>
      <c r="F20" s="46"/>
      <c r="G20" s="47">
        <v>41</v>
      </c>
      <c r="H20" s="47">
        <v>119551.47001999999</v>
      </c>
      <c r="I20" s="8">
        <v>2.299410498197E-2</v>
      </c>
      <c r="J20" s="47">
        <v>157101.047647584</v>
      </c>
      <c r="K20" s="48">
        <v>2.463996401031613E-2</v>
      </c>
      <c r="L20" s="9">
        <v>17347.33698</v>
      </c>
      <c r="M20" s="9">
        <v>15741.58568</v>
      </c>
      <c r="BA20" s="19">
        <v>1019</v>
      </c>
      <c r="BB20" s="19">
        <v>1341</v>
      </c>
    </row>
    <row r="21" spans="2:54" x14ac:dyDescent="0.2">
      <c r="B21" s="26">
        <v>13</v>
      </c>
      <c r="C21" s="45"/>
      <c r="D21" s="26" t="s">
        <v>24</v>
      </c>
      <c r="E21" s="26"/>
      <c r="F21" s="46"/>
      <c r="G21" s="47">
        <v>124</v>
      </c>
      <c r="H21" s="47">
        <v>214932.10334</v>
      </c>
      <c r="I21" s="8">
        <v>4.1339277111095328E-2</v>
      </c>
      <c r="J21" s="47">
        <v>250666.54213143</v>
      </c>
      <c r="K21" s="48">
        <v>3.9314916540620609E-2</v>
      </c>
      <c r="L21" s="9">
        <v>31314.80516</v>
      </c>
      <c r="M21" s="9">
        <v>28535.672409999999</v>
      </c>
    </row>
    <row r="22" spans="2:54" x14ac:dyDescent="0.2">
      <c r="B22" s="26">
        <v>14</v>
      </c>
      <c r="C22" s="45"/>
      <c r="D22" s="26" t="s">
        <v>25</v>
      </c>
      <c r="E22" s="26"/>
      <c r="F22" s="46"/>
      <c r="G22" s="47">
        <v>41</v>
      </c>
      <c r="H22" s="47">
        <v>101413.51784</v>
      </c>
      <c r="I22" s="8">
        <v>1.9505515703100409E-2</v>
      </c>
      <c r="J22" s="47">
        <v>121283.10058</v>
      </c>
      <c r="K22" s="48">
        <v>1.9022223454896924E-2</v>
      </c>
      <c r="L22" s="9">
        <v>14657.26691</v>
      </c>
      <c r="M22" s="9">
        <v>13401.47379</v>
      </c>
      <c r="BA22" s="19">
        <v>178</v>
      </c>
      <c r="BB22" s="19">
        <v>219</v>
      </c>
    </row>
    <row r="23" spans="2:54" x14ac:dyDescent="0.2">
      <c r="B23" s="26">
        <v>15</v>
      </c>
      <c r="C23" s="45"/>
      <c r="D23" s="26" t="s">
        <v>26</v>
      </c>
      <c r="E23" s="26"/>
      <c r="F23" s="46"/>
      <c r="G23" s="47">
        <v>215</v>
      </c>
      <c r="H23" s="47">
        <v>257583.32709000001</v>
      </c>
      <c r="I23" s="8">
        <v>4.9542661949047759E-2</v>
      </c>
      <c r="J23" s="47">
        <v>298042.51818316698</v>
      </c>
      <c r="K23" s="48">
        <v>4.674543570231985E-2</v>
      </c>
      <c r="L23" s="9">
        <v>37487.210330000002</v>
      </c>
      <c r="M23" s="9">
        <v>34401.918120000002</v>
      </c>
      <c r="BA23" s="19">
        <v>7563</v>
      </c>
      <c r="BB23" s="19">
        <v>8984</v>
      </c>
    </row>
    <row r="24" spans="2:54" x14ac:dyDescent="0.2">
      <c r="B24" s="26">
        <v>16</v>
      </c>
      <c r="C24" s="45"/>
      <c r="D24" s="26" t="s">
        <v>27</v>
      </c>
      <c r="E24" s="26"/>
      <c r="F24" s="46"/>
      <c r="G24" s="47">
        <v>73</v>
      </c>
      <c r="H24" s="47">
        <v>155025.33003000001</v>
      </c>
      <c r="I24" s="8">
        <v>2.9817021179062261E-2</v>
      </c>
      <c r="J24" s="47">
        <v>178851.975087914</v>
      </c>
      <c r="K24" s="48">
        <v>2.8051412102775564E-2</v>
      </c>
      <c r="L24" s="9">
        <v>22483.603330000002</v>
      </c>
      <c r="M24" s="9">
        <v>20663.726460000002</v>
      </c>
    </row>
    <row r="25" spans="2:54" x14ac:dyDescent="0.2">
      <c r="B25" s="26">
        <v>17</v>
      </c>
      <c r="C25" s="45"/>
      <c r="D25" s="26" t="s">
        <v>28</v>
      </c>
      <c r="E25" s="26"/>
      <c r="F25" s="46"/>
      <c r="G25" s="47">
        <v>33</v>
      </c>
      <c r="H25" s="47">
        <v>24649.554469999999</v>
      </c>
      <c r="I25" s="8">
        <v>4.7410077278610442E-3</v>
      </c>
      <c r="J25" s="47">
        <v>28509.734032503999</v>
      </c>
      <c r="K25" s="48">
        <v>4.4715094585518929E-3</v>
      </c>
      <c r="L25" s="9">
        <v>3607.5070599999999</v>
      </c>
      <c r="M25" s="9">
        <v>3310.8769700000003</v>
      </c>
      <c r="BA25" s="19">
        <v>278</v>
      </c>
      <c r="BB25" s="19">
        <v>310</v>
      </c>
    </row>
    <row r="26" spans="2:54" x14ac:dyDescent="0.2">
      <c r="B26" s="26">
        <v>18</v>
      </c>
      <c r="C26" s="45" t="s">
        <v>0</v>
      </c>
      <c r="D26" s="26" t="s">
        <v>29</v>
      </c>
      <c r="E26" s="26"/>
      <c r="F26" s="46"/>
      <c r="G26" s="47">
        <v>37</v>
      </c>
      <c r="H26" s="47">
        <v>82934.285570000007</v>
      </c>
      <c r="I26" s="8">
        <v>1.595128582427497E-2</v>
      </c>
      <c r="J26" s="47">
        <v>100215.57707744</v>
      </c>
      <c r="K26" s="48">
        <v>1.5717961461342033E-2</v>
      </c>
      <c r="L26" s="9">
        <v>12017.30177</v>
      </c>
      <c r="M26" s="9">
        <v>11016.35729</v>
      </c>
      <c r="BA26" s="19">
        <v>482</v>
      </c>
      <c r="BB26" s="19">
        <v>615</v>
      </c>
    </row>
    <row r="27" spans="2:54" x14ac:dyDescent="0.2">
      <c r="B27" s="26">
        <v>19</v>
      </c>
      <c r="C27" s="45"/>
      <c r="D27" s="26" t="s">
        <v>30</v>
      </c>
      <c r="E27" s="26"/>
      <c r="F27" s="46"/>
      <c r="G27" s="47">
        <v>82</v>
      </c>
      <c r="H27" s="47">
        <v>110554.36843</v>
      </c>
      <c r="I27" s="8">
        <v>2.1263634428497932E-2</v>
      </c>
      <c r="J27" s="47">
        <v>130595.172428616</v>
      </c>
      <c r="K27" s="48">
        <v>2.0482742774450325E-2</v>
      </c>
      <c r="L27" s="9">
        <v>16128.967990000001</v>
      </c>
      <c r="M27" s="9">
        <v>14576.359420000001</v>
      </c>
      <c r="BA27" s="19">
        <v>631</v>
      </c>
      <c r="BB27" s="19">
        <v>788</v>
      </c>
    </row>
    <row r="28" spans="2:54" x14ac:dyDescent="0.2">
      <c r="B28" s="26">
        <v>20</v>
      </c>
      <c r="C28" s="45"/>
      <c r="D28" s="26" t="s">
        <v>31</v>
      </c>
      <c r="E28" s="26"/>
      <c r="F28" s="46"/>
      <c r="G28" s="47">
        <v>30</v>
      </c>
      <c r="H28" s="47">
        <v>243167.07506999999</v>
      </c>
      <c r="I28" s="8">
        <v>4.6769891255898088E-2</v>
      </c>
      <c r="J28" s="47">
        <v>307909.56346888398</v>
      </c>
      <c r="K28" s="48">
        <v>4.8292997888369764E-2</v>
      </c>
      <c r="L28" s="9">
        <v>35591.580280000002</v>
      </c>
      <c r="M28" s="9">
        <v>32085.356230000001</v>
      </c>
    </row>
    <row r="29" spans="2:54" x14ac:dyDescent="0.2">
      <c r="B29" s="26" t="s">
        <v>0</v>
      </c>
      <c r="C29" s="49" t="s">
        <v>32</v>
      </c>
      <c r="D29" s="50"/>
      <c r="E29" s="50"/>
      <c r="F29" s="51"/>
      <c r="G29" s="52">
        <v>1118</v>
      </c>
      <c r="H29" s="52">
        <v>2432744.5616199998</v>
      </c>
      <c r="I29" s="10">
        <v>0.46790544553612562</v>
      </c>
      <c r="J29" s="53">
        <v>3092828.5389666609</v>
      </c>
      <c r="K29" s="54">
        <v>0.48508386819398214</v>
      </c>
      <c r="L29" s="11">
        <v>354980.15755558969</v>
      </c>
      <c r="M29" s="11">
        <v>322268.00504292059</v>
      </c>
      <c r="BA29" s="19">
        <v>393</v>
      </c>
      <c r="BB29" s="19">
        <v>432</v>
      </c>
    </row>
    <row r="30" spans="2:54" x14ac:dyDescent="0.2">
      <c r="B30" s="26">
        <v>22</v>
      </c>
      <c r="C30" s="45"/>
      <c r="D30" s="26" t="s">
        <v>33</v>
      </c>
      <c r="E30" s="26"/>
      <c r="F30" s="46"/>
      <c r="G30" s="47">
        <v>468</v>
      </c>
      <c r="H30" s="47">
        <v>890963.75274000003</v>
      </c>
      <c r="I30" s="8">
        <v>0.17136480264279669</v>
      </c>
      <c r="J30" s="47">
        <v>1126469.596856426</v>
      </c>
      <c r="K30" s="48">
        <v>0.17667718160302484</v>
      </c>
      <c r="L30" s="9">
        <v>130195.83285558969</v>
      </c>
      <c r="M30" s="9">
        <v>118377.7356029206</v>
      </c>
    </row>
    <row r="31" spans="2:54" x14ac:dyDescent="0.2">
      <c r="B31" s="26">
        <v>23</v>
      </c>
      <c r="C31" s="45"/>
      <c r="D31" s="26" t="s">
        <v>34</v>
      </c>
      <c r="E31" s="26"/>
      <c r="F31" s="46"/>
      <c r="G31" s="47">
        <v>238</v>
      </c>
      <c r="H31" s="47">
        <v>285533.04645000002</v>
      </c>
      <c r="I31" s="8">
        <v>5.4918411666495186E-2</v>
      </c>
      <c r="J31" s="47">
        <v>328932.52751822397</v>
      </c>
      <c r="K31" s="48">
        <v>5.1590271110429485E-2</v>
      </c>
      <c r="L31" s="9">
        <v>41612.431559999997</v>
      </c>
      <c r="M31" s="9">
        <v>37769.113409999998</v>
      </c>
      <c r="BA31" s="19">
        <v>14688</v>
      </c>
      <c r="BB31" s="19">
        <v>17409</v>
      </c>
    </row>
    <row r="32" spans="2:54" x14ac:dyDescent="0.2">
      <c r="B32" s="26">
        <v>24</v>
      </c>
      <c r="C32" s="45"/>
      <c r="D32" s="26" t="s">
        <v>35</v>
      </c>
      <c r="E32" s="26"/>
      <c r="F32" s="46"/>
      <c r="G32" s="47">
        <v>48</v>
      </c>
      <c r="H32" s="47">
        <v>81924.915470000007</v>
      </c>
      <c r="I32" s="8">
        <v>1.5757147165493285E-2</v>
      </c>
      <c r="J32" s="47">
        <v>93340.058750958007</v>
      </c>
      <c r="K32" s="48">
        <v>1.4639594851739155E-2</v>
      </c>
      <c r="L32" s="9">
        <v>11929.645049999999</v>
      </c>
      <c r="M32" s="9">
        <v>10968.5301</v>
      </c>
      <c r="BA32" s="19">
        <v>4696</v>
      </c>
      <c r="BB32" s="19">
        <v>5376</v>
      </c>
    </row>
    <row r="33" spans="2:54" x14ac:dyDescent="0.2">
      <c r="B33" s="26">
        <v>25</v>
      </c>
      <c r="C33" s="45"/>
      <c r="D33" s="26" t="s">
        <v>36</v>
      </c>
      <c r="E33" s="26"/>
      <c r="F33" s="46"/>
      <c r="G33" s="47">
        <v>121</v>
      </c>
      <c r="H33" s="47">
        <v>287870.84229</v>
      </c>
      <c r="I33" s="8">
        <v>5.5368055012263995E-2</v>
      </c>
      <c r="J33" s="47">
        <v>332010.18390982202</v>
      </c>
      <c r="K33" s="48">
        <v>5.2072975356267537E-2</v>
      </c>
      <c r="L33" s="9">
        <v>41894.922810000004</v>
      </c>
      <c r="M33" s="9">
        <v>38186.956330000001</v>
      </c>
    </row>
    <row r="34" spans="2:54" x14ac:dyDescent="0.2">
      <c r="B34" s="26">
        <v>26</v>
      </c>
      <c r="C34" s="45" t="s">
        <v>0</v>
      </c>
      <c r="D34" s="26" t="s">
        <v>37</v>
      </c>
      <c r="E34" s="26"/>
      <c r="F34" s="46"/>
      <c r="G34" s="47">
        <v>17</v>
      </c>
      <c r="H34" s="47">
        <v>99455</v>
      </c>
      <c r="I34" s="8">
        <v>1.9128821340291761E-2</v>
      </c>
      <c r="J34" s="47">
        <v>129272</v>
      </c>
      <c r="K34" s="48">
        <v>2.0275214425602664E-2</v>
      </c>
      <c r="L34" s="9">
        <v>14391</v>
      </c>
      <c r="M34" s="9">
        <v>13148</v>
      </c>
      <c r="BA34" s="19">
        <v>633</v>
      </c>
      <c r="BB34" s="19">
        <v>721</v>
      </c>
    </row>
    <row r="35" spans="2:54" x14ac:dyDescent="0.2">
      <c r="B35" s="26">
        <v>27</v>
      </c>
      <c r="C35" s="45"/>
      <c r="D35" s="26" t="s">
        <v>38</v>
      </c>
      <c r="E35" s="26"/>
      <c r="F35" s="46"/>
      <c r="G35" s="47">
        <v>9</v>
      </c>
      <c r="H35" s="47">
        <v>57599</v>
      </c>
      <c r="I35" s="8">
        <v>1.1078387013015585E-2</v>
      </c>
      <c r="J35" s="47">
        <v>66125</v>
      </c>
      <c r="K35" s="48">
        <v>1.0371144206734453E-2</v>
      </c>
      <c r="L35" s="9">
        <v>8366</v>
      </c>
      <c r="M35" s="9">
        <v>7661</v>
      </c>
      <c r="BA35" s="19">
        <v>1605</v>
      </c>
      <c r="BB35" s="19">
        <v>1856</v>
      </c>
    </row>
    <row r="36" spans="2:54" x14ac:dyDescent="0.2">
      <c r="B36" s="26">
        <v>28</v>
      </c>
      <c r="C36" s="45"/>
      <c r="D36" s="26" t="s">
        <v>39</v>
      </c>
      <c r="E36" s="26"/>
      <c r="F36" s="46"/>
      <c r="G36" s="47">
        <v>8</v>
      </c>
      <c r="H36" s="47">
        <v>41856</v>
      </c>
      <c r="I36" s="8">
        <v>8.0504343272761736E-3</v>
      </c>
      <c r="J36" s="47">
        <v>63147</v>
      </c>
      <c r="K36" s="48">
        <v>9.9040702188682127E-3</v>
      </c>
      <c r="L36" s="9">
        <v>6025</v>
      </c>
      <c r="M36" s="9">
        <v>5487</v>
      </c>
      <c r="BA36" s="19">
        <v>0</v>
      </c>
      <c r="BB36" s="19">
        <v>0</v>
      </c>
    </row>
    <row r="37" spans="2:54" x14ac:dyDescent="0.2">
      <c r="B37" s="26">
        <v>29</v>
      </c>
      <c r="C37" s="45"/>
      <c r="D37" s="26" t="s">
        <v>40</v>
      </c>
      <c r="E37" s="26"/>
      <c r="F37" s="46"/>
      <c r="G37" s="47">
        <v>101</v>
      </c>
      <c r="H37" s="47">
        <v>323734.29690000002</v>
      </c>
      <c r="I37" s="8">
        <v>6.2265904450505949E-2</v>
      </c>
      <c r="J37" s="47">
        <v>385876.66496999998</v>
      </c>
      <c r="K37" s="48">
        <v>6.0521475061136136E-2</v>
      </c>
      <c r="L37" s="9">
        <v>47248.544699999999</v>
      </c>
      <c r="M37" s="9">
        <v>42961.385139999999</v>
      </c>
    </row>
    <row r="38" spans="2:54" x14ac:dyDescent="0.2">
      <c r="B38" s="26">
        <v>30</v>
      </c>
      <c r="C38" s="45"/>
      <c r="D38" s="26" t="s">
        <v>41</v>
      </c>
      <c r="E38" s="26"/>
      <c r="F38" s="46"/>
      <c r="G38" s="47">
        <v>3</v>
      </c>
      <c r="H38" s="47">
        <v>1849</v>
      </c>
      <c r="I38" s="8">
        <v>3.5563009057563186E-4</v>
      </c>
      <c r="J38" s="47">
        <v>2066</v>
      </c>
      <c r="K38" s="48">
        <v>3.2403453960095849E-4</v>
      </c>
      <c r="L38" s="9">
        <v>273</v>
      </c>
      <c r="M38" s="9">
        <v>245</v>
      </c>
    </row>
    <row r="39" spans="2:54" x14ac:dyDescent="0.2">
      <c r="B39" s="26">
        <v>31</v>
      </c>
      <c r="C39" s="45"/>
      <c r="D39" s="26" t="s">
        <v>42</v>
      </c>
      <c r="E39" s="26"/>
      <c r="F39" s="46"/>
      <c r="G39" s="47">
        <v>6</v>
      </c>
      <c r="H39" s="47">
        <v>4957</v>
      </c>
      <c r="I39" s="8">
        <v>9.5341176797371938E-4</v>
      </c>
      <c r="J39" s="47">
        <v>6004</v>
      </c>
      <c r="K39" s="48">
        <v>9.4167636774644475E-4</v>
      </c>
      <c r="L39" s="9">
        <v>729</v>
      </c>
      <c r="M39" s="9">
        <v>661</v>
      </c>
      <c r="BA39" s="19">
        <v>655</v>
      </c>
      <c r="BB39" s="19">
        <v>818</v>
      </c>
    </row>
    <row r="40" spans="2:54" x14ac:dyDescent="0.2">
      <c r="B40" s="26">
        <v>32</v>
      </c>
      <c r="C40" s="45"/>
      <c r="D40" s="26" t="s">
        <v>43</v>
      </c>
      <c r="E40" s="26"/>
      <c r="F40" s="46"/>
      <c r="G40" s="47">
        <v>65</v>
      </c>
      <c r="H40" s="47">
        <v>126124.61433</v>
      </c>
      <c r="I40" s="8">
        <v>2.4258360204431874E-2</v>
      </c>
      <c r="J40" s="47">
        <v>160309.2347</v>
      </c>
      <c r="K40" s="48">
        <v>2.5143140880830833E-2</v>
      </c>
      <c r="L40" s="9">
        <v>18375.338759999999</v>
      </c>
      <c r="M40" s="9">
        <v>16731.407999999999</v>
      </c>
    </row>
    <row r="41" spans="2:54" x14ac:dyDescent="0.2">
      <c r="B41" s="26">
        <v>33</v>
      </c>
      <c r="C41" s="45"/>
      <c r="D41" s="26" t="s">
        <v>44</v>
      </c>
      <c r="E41" s="26"/>
      <c r="F41" s="46"/>
      <c r="G41" s="47">
        <v>43</v>
      </c>
      <c r="H41" s="47">
        <v>326922</v>
      </c>
      <c r="I41" s="8">
        <v>6.2879015938976046E-2</v>
      </c>
      <c r="J41" s="47">
        <v>524450</v>
      </c>
      <c r="K41" s="48">
        <v>8.2255524827552121E-2</v>
      </c>
      <c r="L41" s="9">
        <v>47832</v>
      </c>
      <c r="M41" s="9">
        <v>42768</v>
      </c>
    </row>
    <row r="42" spans="2:54" x14ac:dyDescent="0.2">
      <c r="B42" s="26">
        <v>34</v>
      </c>
      <c r="C42" s="45"/>
      <c r="D42" s="26" t="s">
        <v>45</v>
      </c>
      <c r="E42" s="26"/>
      <c r="F42" s="46"/>
      <c r="G42" s="47">
        <v>2</v>
      </c>
      <c r="H42" s="47">
        <v>746</v>
      </c>
      <c r="I42" s="8">
        <v>1.4348298949130414E-4</v>
      </c>
      <c r="J42" s="47">
        <v>795</v>
      </c>
      <c r="K42" s="48">
        <v>1.2468899273124977E-4</v>
      </c>
      <c r="L42" s="9">
        <v>109</v>
      </c>
      <c r="M42" s="9">
        <v>97</v>
      </c>
      <c r="BA42" s="19">
        <v>920</v>
      </c>
      <c r="BB42" s="19">
        <v>1030</v>
      </c>
    </row>
    <row r="43" spans="2:54" x14ac:dyDescent="0.2">
      <c r="B43" s="26">
        <v>35</v>
      </c>
      <c r="C43" s="56"/>
      <c r="D43" s="26" t="s">
        <v>46</v>
      </c>
      <c r="E43" s="26"/>
      <c r="F43" s="46"/>
      <c r="G43" s="47">
        <v>6</v>
      </c>
      <c r="H43" s="47">
        <v>2664.0934400000001</v>
      </c>
      <c r="I43" s="8">
        <v>5.1240226683025778E-4</v>
      </c>
      <c r="J43" s="57">
        <v>3303.2722612309999</v>
      </c>
      <c r="K43" s="48">
        <v>5.1809017732071835E-4</v>
      </c>
      <c r="L43" s="9">
        <v>389.44181999999995</v>
      </c>
      <c r="M43" s="9">
        <v>353.87646000000001</v>
      </c>
      <c r="BA43" s="19">
        <v>6179</v>
      </c>
      <c r="BB43" s="19">
        <v>7608</v>
      </c>
    </row>
    <row r="44" spans="2:54" x14ac:dyDescent="0.2">
      <c r="B44" s="26">
        <v>37</v>
      </c>
      <c r="C44" s="58" t="s">
        <v>47</v>
      </c>
      <c r="D44" s="50"/>
      <c r="E44" s="50"/>
      <c r="F44" s="51"/>
      <c r="G44" s="52">
        <v>0</v>
      </c>
      <c r="H44" s="52">
        <v>0</v>
      </c>
      <c r="I44" s="10">
        <v>0</v>
      </c>
      <c r="J44" s="59">
        <v>0</v>
      </c>
      <c r="K44" s="60">
        <v>0</v>
      </c>
      <c r="L44" s="11">
        <v>0</v>
      </c>
      <c r="M44" s="11">
        <v>0</v>
      </c>
    </row>
    <row r="45" spans="2:54" x14ac:dyDescent="0.2">
      <c r="B45" s="26">
        <v>38</v>
      </c>
      <c r="C45" s="49" t="s">
        <v>48</v>
      </c>
      <c r="D45" s="50"/>
      <c r="E45" s="50"/>
      <c r="F45" s="51"/>
      <c r="G45" s="52">
        <v>138</v>
      </c>
      <c r="H45" s="52">
        <v>282081.38</v>
      </c>
      <c r="I45" s="10">
        <v>5.4254530405137495E-2</v>
      </c>
      <c r="J45" s="59">
        <v>317746</v>
      </c>
      <c r="K45" s="60">
        <v>4.9835759351426021E-2</v>
      </c>
      <c r="L45" s="11">
        <v>41268.785179985862</v>
      </c>
      <c r="M45" s="11">
        <v>36680.061433632894</v>
      </c>
    </row>
    <row r="46" spans="2:54" ht="13.5" thickBot="1" x14ac:dyDescent="0.25">
      <c r="B46" s="26"/>
      <c r="C46" s="61" t="s">
        <v>49</v>
      </c>
      <c r="D46" s="62"/>
      <c r="E46" s="62"/>
      <c r="F46" s="63"/>
      <c r="G46" s="64">
        <v>2533</v>
      </c>
      <c r="H46" s="64">
        <v>5199222.5882999999</v>
      </c>
      <c r="I46" s="12">
        <v>1</v>
      </c>
      <c r="J46" s="64">
        <v>6375863.5191922262</v>
      </c>
      <c r="K46" s="65">
        <v>1</v>
      </c>
      <c r="L46" s="64">
        <v>758181.13602015516</v>
      </c>
      <c r="M46" s="64">
        <v>688937.46710543137</v>
      </c>
      <c r="BA46" s="19">
        <v>0</v>
      </c>
      <c r="BB46" s="19">
        <v>0</v>
      </c>
    </row>
    <row r="47" spans="2:54" x14ac:dyDescent="0.2">
      <c r="B47" s="26"/>
      <c r="C47" s="17"/>
      <c r="D47" s="17" t="s">
        <v>0</v>
      </c>
      <c r="E47" s="17"/>
      <c r="F47" s="17"/>
      <c r="G47" s="27"/>
      <c r="H47" s="27" t="s">
        <v>0</v>
      </c>
      <c r="I47" s="3"/>
      <c r="J47" s="13" t="s">
        <v>0</v>
      </c>
      <c r="K47" s="48" t="s">
        <v>0</v>
      </c>
      <c r="L47" s="26"/>
      <c r="M47" s="26"/>
      <c r="BA47" s="19">
        <v>0</v>
      </c>
      <c r="BB47" s="19">
        <v>0</v>
      </c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19" zoomScaleNormal="100" workbookViewId="0">
      <selection activeCell="K40" sqref="K40"/>
    </sheetView>
  </sheetViews>
  <sheetFormatPr defaultRowHeight="12.75" x14ac:dyDescent="0.2"/>
  <cols>
    <col min="1" max="1" width="1.85546875" style="19" customWidth="1"/>
    <col min="2" max="3" width="9.140625" style="19"/>
    <col min="4" max="4" width="10.85546875" style="19" customWidth="1"/>
    <col min="5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54</v>
      </c>
    </row>
    <row r="2" spans="2:8" s="24" customFormat="1" ht="15.75" x14ac:dyDescent="0.25">
      <c r="B2" s="22" t="s">
        <v>1</v>
      </c>
      <c r="C2" s="22"/>
      <c r="D2" s="22"/>
      <c r="E2" s="22"/>
      <c r="F2" s="22"/>
      <c r="G2" s="22"/>
      <c r="H2" s="22"/>
    </row>
    <row r="3" spans="2:8" s="24" customFormat="1" ht="15.75" x14ac:dyDescent="0.25">
      <c r="B3" s="68" t="s">
        <v>55</v>
      </c>
      <c r="C3" s="22"/>
      <c r="D3" s="22"/>
      <c r="E3" s="22"/>
      <c r="F3" s="22"/>
      <c r="G3" s="22"/>
      <c r="H3" s="22"/>
    </row>
    <row r="4" spans="2:8" s="24" customFormat="1" ht="15.75" x14ac:dyDescent="0.25">
      <c r="B4" s="22" t="s">
        <v>56</v>
      </c>
      <c r="C4" s="20"/>
      <c r="D4" s="20"/>
      <c r="E4" s="20"/>
      <c r="F4" s="23"/>
      <c r="G4" s="23"/>
      <c r="H4" s="23"/>
    </row>
    <row r="5" spans="2:8" x14ac:dyDescent="0.2">
      <c r="B5" s="69" t="s">
        <v>57</v>
      </c>
      <c r="C5" s="69"/>
      <c r="D5" s="69"/>
      <c r="E5" s="69"/>
      <c r="F5" s="70"/>
      <c r="G5" s="70"/>
      <c r="H5" s="70"/>
    </row>
    <row r="6" spans="2:8" x14ac:dyDescent="0.2">
      <c r="B6" s="71"/>
      <c r="C6" s="71"/>
      <c r="D6" s="71"/>
      <c r="E6" s="71"/>
      <c r="F6" s="71"/>
      <c r="G6" s="71"/>
      <c r="H6" s="71"/>
    </row>
    <row r="7" spans="2:8" x14ac:dyDescent="0.2">
      <c r="B7" s="71"/>
      <c r="C7" s="71"/>
      <c r="D7" s="71"/>
      <c r="E7" s="71"/>
      <c r="F7" s="71"/>
      <c r="G7" s="71"/>
      <c r="H7" s="71"/>
    </row>
    <row r="8" spans="2:8" ht="21.75" customHeight="1" x14ac:dyDescent="0.2">
      <c r="B8" s="72"/>
    </row>
    <row r="9" spans="2:8" x14ac:dyDescent="0.2">
      <c r="B9" s="69"/>
    </row>
    <row r="27" spans="2:2" x14ac:dyDescent="0.2">
      <c r="B27" s="19" t="s">
        <v>54</v>
      </c>
    </row>
    <row r="40" spans="3:24" ht="36" x14ac:dyDescent="0.2">
      <c r="C40" s="73"/>
      <c r="D40" s="74" t="s">
        <v>14</v>
      </c>
      <c r="E40" s="75" t="s">
        <v>11</v>
      </c>
      <c r="F40" s="75" t="s">
        <v>32</v>
      </c>
      <c r="G40" s="74" t="s">
        <v>58</v>
      </c>
      <c r="H40" s="75" t="s">
        <v>48</v>
      </c>
      <c r="I40" s="75" t="s">
        <v>59</v>
      </c>
      <c r="J40" s="76"/>
      <c r="K40" s="77"/>
      <c r="L40" s="72"/>
      <c r="M40" s="72"/>
      <c r="N40" s="72"/>
      <c r="O40" s="72"/>
    </row>
    <row r="41" spans="3:24" x14ac:dyDescent="0.2">
      <c r="C41" s="73" t="s">
        <v>60</v>
      </c>
      <c r="D41" s="78">
        <v>2327078.1966800001</v>
      </c>
      <c r="E41" s="78">
        <v>157318.45000000001</v>
      </c>
      <c r="F41" s="78">
        <v>2432744.5616199998</v>
      </c>
      <c r="G41" s="78">
        <v>0</v>
      </c>
      <c r="H41" s="78">
        <v>282081.38</v>
      </c>
      <c r="I41" s="78">
        <v>5199222.5882999999</v>
      </c>
      <c r="J41" s="76"/>
      <c r="K41" s="26"/>
      <c r="L41" s="26"/>
      <c r="M41" s="26"/>
      <c r="N41" s="26"/>
      <c r="O41" s="26"/>
    </row>
    <row r="42" spans="3:24" x14ac:dyDescent="0.2">
      <c r="C42" s="73" t="s">
        <v>61</v>
      </c>
      <c r="D42" s="78">
        <v>1925075.1841223135</v>
      </c>
      <c r="E42" s="78">
        <v>50693.285420109001</v>
      </c>
      <c r="F42" s="78">
        <v>1909168.0397526708</v>
      </c>
      <c r="G42" s="78">
        <v>106324</v>
      </c>
      <c r="H42" s="78">
        <v>5525.75</v>
      </c>
      <c r="I42" s="78">
        <v>3996786.2592950934</v>
      </c>
      <c r="J42" s="76"/>
      <c r="K42" s="26"/>
      <c r="L42" s="26"/>
      <c r="M42" s="26"/>
      <c r="N42" s="26"/>
      <c r="O42" s="79"/>
      <c r="P42" s="80"/>
      <c r="Q42" s="80"/>
      <c r="R42" s="80"/>
      <c r="S42" s="81"/>
      <c r="T42" s="82"/>
      <c r="U42" s="81"/>
      <c r="V42" s="82"/>
      <c r="W42" s="83"/>
      <c r="X42" s="84"/>
    </row>
    <row r="43" spans="3:24" x14ac:dyDescent="0.2">
      <c r="C43" s="73" t="s">
        <v>62</v>
      </c>
      <c r="D43" s="85">
        <v>0.20882457780004526</v>
      </c>
      <c r="E43" s="85">
        <v>2.1033390062660047</v>
      </c>
      <c r="F43" s="85">
        <v>0.27424328868147058</v>
      </c>
      <c r="G43" s="86">
        <v>-1</v>
      </c>
      <c r="H43" s="86">
        <v>50.048523729810434</v>
      </c>
      <c r="I43" s="85">
        <v>0.30085079636382112</v>
      </c>
      <c r="J43" s="76"/>
      <c r="K43" s="87"/>
      <c r="L43" s="87"/>
      <c r="M43" s="87"/>
      <c r="N43" s="87"/>
      <c r="O43" s="80"/>
      <c r="P43" s="88"/>
      <c r="Q43" s="80"/>
      <c r="R43" s="80"/>
      <c r="S43" s="89"/>
      <c r="T43" s="90"/>
      <c r="U43" s="89"/>
      <c r="V43" s="90"/>
      <c r="W43" s="91"/>
      <c r="X43" s="84"/>
    </row>
    <row r="44" spans="3:24" ht="8.25" customHeight="1" x14ac:dyDescent="0.2">
      <c r="C44" s="73"/>
      <c r="D44" s="76"/>
      <c r="E44" s="76"/>
      <c r="F44" s="76"/>
      <c r="G44" s="76"/>
      <c r="H44" s="76"/>
      <c r="I44" s="76"/>
      <c r="J44" s="76"/>
      <c r="K44" s="87"/>
      <c r="L44" s="87"/>
      <c r="M44" s="87"/>
      <c r="N44" s="87"/>
      <c r="O44" s="80"/>
      <c r="P44" s="88"/>
      <c r="Q44" s="80"/>
      <c r="R44" s="80"/>
      <c r="S44" s="89"/>
      <c r="T44" s="90"/>
      <c r="U44" s="89"/>
      <c r="V44" s="90"/>
      <c r="W44" s="91"/>
      <c r="X44" s="84"/>
    </row>
    <row r="45" spans="3:24" x14ac:dyDescent="0.2">
      <c r="C45" s="73" t="s">
        <v>60</v>
      </c>
      <c r="D45" s="92">
        <v>0.44758195233200998</v>
      </c>
      <c r="E45" s="92">
        <v>3.0258071726726888E-2</v>
      </c>
      <c r="F45" s="92">
        <v>0.46790544553612562</v>
      </c>
      <c r="G45" s="92">
        <v>0</v>
      </c>
      <c r="H45" s="92">
        <v>5.4254530405137495E-2</v>
      </c>
      <c r="I45" s="92">
        <v>1</v>
      </c>
      <c r="J45" s="76"/>
      <c r="O45" s="79"/>
      <c r="P45" s="88"/>
      <c r="Q45" s="80"/>
      <c r="R45" s="80"/>
      <c r="S45" s="81"/>
      <c r="T45" s="82"/>
      <c r="U45" s="81"/>
      <c r="V45" s="82"/>
      <c r="W45" s="83"/>
      <c r="X45" s="84"/>
    </row>
    <row r="46" spans="3:24" x14ac:dyDescent="0.2">
      <c r="C46" s="73" t="s">
        <v>61</v>
      </c>
      <c r="D46" s="92">
        <v>0.48165577522322545</v>
      </c>
      <c r="E46" s="92">
        <v>1.2683511734512841E-2</v>
      </c>
      <c r="F46" s="92">
        <v>0.47767579147186812</v>
      </c>
      <c r="G46" s="92">
        <v>2.6602373282466247E-2</v>
      </c>
      <c r="H46" s="92">
        <v>1.3825482879273527E-3</v>
      </c>
      <c r="I46" s="92">
        <v>1</v>
      </c>
      <c r="J46" s="76"/>
      <c r="O46" s="80"/>
      <c r="P46" s="93"/>
      <c r="Q46" s="80"/>
      <c r="R46" s="80"/>
      <c r="S46" s="89"/>
      <c r="T46" s="90"/>
      <c r="U46" s="89"/>
      <c r="V46" s="90"/>
      <c r="W46" s="91"/>
      <c r="X46" s="84"/>
    </row>
    <row r="47" spans="3:24" x14ac:dyDescent="0.2">
      <c r="C47" s="94"/>
      <c r="O47" s="80"/>
      <c r="P47" s="88"/>
      <c r="Q47" s="80"/>
      <c r="R47" s="80"/>
      <c r="S47" s="89"/>
      <c r="T47" s="90"/>
      <c r="U47" s="89"/>
      <c r="V47" s="90"/>
      <c r="W47" s="91"/>
      <c r="X47" s="84"/>
    </row>
    <row r="48" spans="3:24" x14ac:dyDescent="0.2">
      <c r="C48" s="94"/>
      <c r="D48" s="95"/>
      <c r="E48" s="95"/>
      <c r="F48" s="95"/>
      <c r="G48" s="96"/>
      <c r="H48" s="95"/>
      <c r="I48" s="95"/>
      <c r="O48" s="80"/>
      <c r="P48" s="88"/>
      <c r="Q48" s="80"/>
      <c r="R48" s="80"/>
      <c r="S48" s="89"/>
      <c r="T48" s="90"/>
      <c r="U48" s="89"/>
      <c r="V48" s="90"/>
      <c r="W48" s="91"/>
      <c r="X48" s="84"/>
    </row>
    <row r="49" spans="4:24" x14ac:dyDescent="0.2">
      <c r="O49" s="80"/>
      <c r="P49" s="88"/>
      <c r="Q49" s="80"/>
      <c r="R49" s="80"/>
      <c r="S49" s="89"/>
      <c r="T49" s="90"/>
      <c r="U49" s="89"/>
      <c r="V49" s="90"/>
      <c r="W49" s="91"/>
      <c r="X49" s="84"/>
    </row>
    <row r="50" spans="4:24" x14ac:dyDescent="0.2">
      <c r="D50" s="97"/>
      <c r="E50" s="98"/>
      <c r="F50" s="99"/>
      <c r="G50" s="98"/>
      <c r="H50" s="98"/>
      <c r="I50" s="98"/>
      <c r="J50" s="26"/>
      <c r="O50" s="80"/>
      <c r="P50" s="88"/>
      <c r="Q50" s="88"/>
      <c r="R50" s="88"/>
      <c r="S50" s="89"/>
      <c r="T50" s="90"/>
      <c r="U50" s="89"/>
      <c r="V50" s="90"/>
      <c r="W50" s="91"/>
      <c r="X50" s="84"/>
    </row>
    <row r="51" spans="4:24" x14ac:dyDescent="0.2">
      <c r="D51" s="100"/>
      <c r="E51" s="101"/>
      <c r="F51" s="101"/>
      <c r="G51" s="101"/>
      <c r="H51" s="101"/>
      <c r="I51" s="101"/>
      <c r="J51" s="26"/>
      <c r="O51" s="80"/>
      <c r="P51" s="88"/>
      <c r="Q51" s="88"/>
      <c r="R51" s="88"/>
      <c r="S51" s="89"/>
      <c r="T51" s="90"/>
      <c r="U51" s="89"/>
      <c r="V51" s="90"/>
      <c r="W51" s="91"/>
      <c r="X51" s="84"/>
    </row>
    <row r="52" spans="4:24" x14ac:dyDescent="0.2">
      <c r="D52" s="100"/>
      <c r="E52" s="101"/>
      <c r="F52" s="101"/>
      <c r="G52" s="101"/>
      <c r="H52" s="101"/>
      <c r="I52" s="101"/>
      <c r="J52" s="26"/>
      <c r="O52" s="80"/>
      <c r="P52" s="88"/>
      <c r="Q52" s="88"/>
      <c r="R52" s="88"/>
      <c r="S52" s="89"/>
      <c r="T52" s="90"/>
      <c r="U52" s="89"/>
      <c r="V52" s="90"/>
      <c r="W52" s="91"/>
      <c r="X52" s="84"/>
    </row>
    <row r="53" spans="4:24" x14ac:dyDescent="0.2">
      <c r="D53" s="26"/>
      <c r="E53" s="26"/>
      <c r="F53" s="26"/>
      <c r="G53" s="26"/>
      <c r="H53" s="26"/>
      <c r="I53" s="26"/>
      <c r="J53" s="26"/>
      <c r="O53" s="80"/>
      <c r="P53" s="88"/>
      <c r="Q53" s="88"/>
      <c r="R53" s="88"/>
      <c r="S53" s="89"/>
      <c r="T53" s="90"/>
      <c r="U53" s="89"/>
      <c r="V53" s="90"/>
      <c r="W53" s="91"/>
      <c r="X53" s="84"/>
    </row>
    <row r="54" spans="4:24" x14ac:dyDescent="0.2">
      <c r="D54" s="26"/>
      <c r="E54" s="26"/>
      <c r="F54" s="26"/>
      <c r="G54" s="26"/>
      <c r="H54" s="26"/>
      <c r="I54" s="26"/>
      <c r="J54" s="26"/>
      <c r="O54" s="80"/>
      <c r="P54" s="88"/>
      <c r="Q54" s="88"/>
      <c r="R54" s="88"/>
      <c r="S54" s="89"/>
      <c r="T54" s="90"/>
      <c r="U54" s="89"/>
      <c r="V54" s="90"/>
      <c r="W54" s="91"/>
      <c r="X54" s="84"/>
    </row>
    <row r="55" spans="4:24" x14ac:dyDescent="0.2">
      <c r="O55" s="80"/>
      <c r="P55" s="88"/>
      <c r="Q55" s="88"/>
      <c r="R55" s="88"/>
      <c r="S55" s="89"/>
      <c r="T55" s="90"/>
      <c r="U55" s="89"/>
      <c r="V55" s="90"/>
      <c r="W55" s="91"/>
      <c r="X55" s="84"/>
    </row>
    <row r="56" spans="4:24" x14ac:dyDescent="0.2">
      <c r="O56" s="80"/>
      <c r="P56" s="88"/>
      <c r="Q56" s="88"/>
      <c r="R56" s="88"/>
      <c r="S56" s="89"/>
      <c r="T56" s="90"/>
      <c r="U56" s="89"/>
      <c r="V56" s="90"/>
      <c r="W56" s="91"/>
      <c r="X56" s="84"/>
    </row>
    <row r="57" spans="4:24" x14ac:dyDescent="0.2">
      <c r="O57" s="80"/>
      <c r="P57" s="88"/>
      <c r="Q57" s="88"/>
      <c r="R57" s="88"/>
      <c r="S57" s="89"/>
      <c r="T57" s="90"/>
      <c r="U57" s="89"/>
      <c r="V57" s="90"/>
      <c r="W57" s="91"/>
      <c r="X57" s="84"/>
    </row>
    <row r="58" spans="4:24" x14ac:dyDescent="0.2">
      <c r="O58" s="80"/>
      <c r="P58" s="88"/>
      <c r="Q58" s="88"/>
      <c r="R58" s="88"/>
      <c r="S58" s="89"/>
      <c r="T58" s="90"/>
      <c r="U58" s="89"/>
      <c r="V58" s="90"/>
      <c r="W58" s="91"/>
      <c r="X58" s="84"/>
    </row>
    <row r="59" spans="4:24" x14ac:dyDescent="0.2">
      <c r="O59" s="80"/>
      <c r="P59" s="88"/>
      <c r="Q59" s="88"/>
      <c r="R59" s="88"/>
      <c r="S59" s="89"/>
      <c r="T59" s="90"/>
      <c r="U59" s="89"/>
      <c r="V59" s="90"/>
      <c r="W59" s="91"/>
      <c r="X59" s="84"/>
    </row>
    <row r="60" spans="4:24" x14ac:dyDescent="0.2">
      <c r="O60" s="80"/>
      <c r="P60" s="88"/>
      <c r="Q60" s="88"/>
      <c r="R60" s="88"/>
      <c r="S60" s="89"/>
      <c r="T60" s="90"/>
      <c r="U60" s="89"/>
      <c r="V60" s="90"/>
      <c r="W60" s="91"/>
      <c r="X60" s="84"/>
    </row>
    <row r="61" spans="4:24" x14ac:dyDescent="0.2">
      <c r="O61" s="80"/>
      <c r="P61" s="88"/>
      <c r="Q61" s="88"/>
      <c r="R61" s="88"/>
      <c r="S61" s="89"/>
      <c r="T61" s="90"/>
      <c r="U61" s="89"/>
      <c r="V61" s="90"/>
      <c r="W61" s="91"/>
      <c r="X61" s="84"/>
    </row>
    <row r="62" spans="4:24" x14ac:dyDescent="0.2">
      <c r="O62" s="80"/>
      <c r="P62" s="88"/>
      <c r="Q62" s="88"/>
      <c r="R62" s="88"/>
      <c r="S62" s="89"/>
      <c r="T62" s="90"/>
      <c r="U62" s="89"/>
      <c r="V62" s="90"/>
      <c r="W62" s="91"/>
      <c r="X62" s="84"/>
    </row>
    <row r="63" spans="4:24" x14ac:dyDescent="0.2">
      <c r="O63" s="79"/>
      <c r="P63" s="88"/>
      <c r="Q63" s="88"/>
      <c r="R63" s="88"/>
      <c r="S63" s="81"/>
      <c r="T63" s="82"/>
      <c r="U63" s="81"/>
      <c r="V63" s="82"/>
      <c r="W63" s="83"/>
      <c r="X63" s="84"/>
    </row>
    <row r="64" spans="4:24" x14ac:dyDescent="0.2">
      <c r="O64" s="80"/>
      <c r="P64" s="88"/>
      <c r="Q64" s="88"/>
      <c r="R64" s="88"/>
      <c r="S64" s="89"/>
      <c r="T64" s="90"/>
      <c r="U64" s="89"/>
      <c r="V64" s="90"/>
      <c r="W64" s="91"/>
      <c r="X64" s="84"/>
    </row>
    <row r="65" spans="15:24" x14ac:dyDescent="0.2">
      <c r="O65" s="80"/>
      <c r="P65" s="88"/>
      <c r="Q65" s="88"/>
      <c r="R65" s="88"/>
      <c r="S65" s="89"/>
      <c r="T65" s="90"/>
      <c r="U65" s="89"/>
      <c r="V65" s="90"/>
      <c r="W65" s="91"/>
      <c r="X65" s="84"/>
    </row>
    <row r="66" spans="15:24" x14ac:dyDescent="0.2">
      <c r="O66" s="80"/>
      <c r="P66" s="88"/>
      <c r="Q66" s="88"/>
      <c r="R66" s="88"/>
      <c r="S66" s="89"/>
      <c r="T66" s="90"/>
      <c r="U66" s="89"/>
      <c r="V66" s="90"/>
      <c r="W66" s="91"/>
      <c r="X66" s="84"/>
    </row>
    <row r="67" spans="15:24" x14ac:dyDescent="0.2">
      <c r="O67" s="80"/>
      <c r="P67" s="88"/>
      <c r="Q67" s="88"/>
      <c r="R67" s="88"/>
      <c r="S67" s="89"/>
      <c r="T67" s="90"/>
      <c r="U67" s="89"/>
      <c r="V67" s="90"/>
      <c r="W67" s="91"/>
      <c r="X67" s="84"/>
    </row>
    <row r="68" spans="15:24" x14ac:dyDescent="0.2">
      <c r="O68" s="80"/>
      <c r="P68" s="88"/>
      <c r="Q68" s="88"/>
      <c r="R68" s="88"/>
      <c r="S68" s="89"/>
      <c r="T68" s="90"/>
      <c r="U68" s="89"/>
      <c r="V68" s="90"/>
      <c r="W68" s="91"/>
      <c r="X68" s="84"/>
    </row>
    <row r="69" spans="15:24" x14ac:dyDescent="0.2">
      <c r="O69" s="80"/>
      <c r="P69" s="88"/>
      <c r="Q69" s="88"/>
      <c r="R69" s="88"/>
      <c r="S69" s="89"/>
      <c r="T69" s="90"/>
      <c r="U69" s="89"/>
      <c r="V69" s="90"/>
      <c r="W69" s="91"/>
      <c r="X69" s="84"/>
    </row>
    <row r="70" spans="15:24" x14ac:dyDescent="0.2">
      <c r="O70" s="80"/>
      <c r="P70" s="88"/>
      <c r="Q70" s="88"/>
      <c r="R70" s="88"/>
      <c r="S70" s="89"/>
      <c r="T70" s="90"/>
      <c r="U70" s="89"/>
      <c r="V70" s="90"/>
      <c r="W70" s="91"/>
      <c r="X70" s="84"/>
    </row>
    <row r="71" spans="15:24" x14ac:dyDescent="0.2">
      <c r="O71" s="80"/>
      <c r="P71" s="88"/>
      <c r="Q71" s="88"/>
      <c r="R71" s="88"/>
      <c r="S71" s="89"/>
      <c r="T71" s="90"/>
      <c r="U71" s="89"/>
      <c r="V71" s="90"/>
      <c r="W71" s="91"/>
      <c r="X71" s="84"/>
    </row>
    <row r="72" spans="15:24" x14ac:dyDescent="0.2">
      <c r="O72" s="80"/>
      <c r="P72" s="88"/>
      <c r="Q72" s="88"/>
      <c r="R72" s="88"/>
      <c r="S72" s="89"/>
      <c r="T72" s="90"/>
      <c r="U72" s="89"/>
      <c r="V72" s="90"/>
      <c r="W72" s="91"/>
      <c r="X72" s="84"/>
    </row>
    <row r="73" spans="15:24" x14ac:dyDescent="0.2">
      <c r="O73" s="80"/>
      <c r="P73" s="88"/>
      <c r="Q73" s="88"/>
      <c r="R73" s="88"/>
      <c r="S73" s="89"/>
      <c r="T73" s="90"/>
      <c r="U73" s="89"/>
      <c r="V73" s="90"/>
      <c r="W73" s="91"/>
      <c r="X73" s="84"/>
    </row>
    <row r="74" spans="15:24" x14ac:dyDescent="0.2">
      <c r="O74" s="80"/>
      <c r="P74" s="88"/>
      <c r="Q74" s="88"/>
      <c r="R74" s="88"/>
      <c r="S74" s="89"/>
      <c r="T74" s="90"/>
      <c r="U74" s="89"/>
      <c r="V74" s="90"/>
      <c r="W74" s="91"/>
      <c r="X74" s="84"/>
    </row>
    <row r="75" spans="15:24" x14ac:dyDescent="0.2">
      <c r="O75" s="80"/>
      <c r="P75" s="88"/>
      <c r="Q75" s="88"/>
      <c r="R75" s="88"/>
      <c r="S75" s="89"/>
      <c r="T75" s="90"/>
      <c r="U75" s="89"/>
      <c r="V75" s="90"/>
      <c r="W75" s="91"/>
      <c r="X75" s="84"/>
    </row>
    <row r="76" spans="15:24" x14ac:dyDescent="0.2">
      <c r="O76" s="80"/>
      <c r="P76" s="88"/>
      <c r="Q76" s="88"/>
      <c r="R76" s="88"/>
      <c r="S76" s="89"/>
      <c r="T76" s="90"/>
      <c r="U76" s="89"/>
      <c r="V76" s="90"/>
      <c r="W76" s="91"/>
      <c r="X76" s="84"/>
    </row>
    <row r="77" spans="15:24" x14ac:dyDescent="0.2">
      <c r="O77" s="80"/>
      <c r="P77" s="88"/>
      <c r="Q77" s="88"/>
      <c r="R77" s="88"/>
      <c r="S77" s="89"/>
      <c r="T77" s="90"/>
      <c r="U77" s="89"/>
      <c r="V77" s="90"/>
      <c r="W77" s="91"/>
      <c r="X77" s="84"/>
    </row>
    <row r="78" spans="15:24" x14ac:dyDescent="0.2">
      <c r="O78" s="79"/>
      <c r="P78" s="88"/>
      <c r="Q78" s="88"/>
      <c r="R78" s="88"/>
      <c r="S78" s="102"/>
      <c r="T78" s="82"/>
      <c r="U78" s="102"/>
      <c r="V78" s="82"/>
      <c r="W78" s="83"/>
      <c r="X78" s="84"/>
    </row>
    <row r="79" spans="15:24" x14ac:dyDescent="0.2">
      <c r="O79" s="79"/>
      <c r="P79" s="103"/>
      <c r="Q79" s="103"/>
      <c r="R79" s="103"/>
      <c r="S79" s="81"/>
      <c r="T79" s="104"/>
      <c r="U79" s="81"/>
      <c r="V79" s="104"/>
      <c r="W79" s="105"/>
      <c r="X79" s="84"/>
    </row>
    <row r="80" spans="15:24" x14ac:dyDescent="0.2">
      <c r="O80" s="84"/>
      <c r="P80" s="84"/>
      <c r="Q80" s="84"/>
      <c r="R80" s="84"/>
      <c r="S80" s="84"/>
      <c r="T80" s="84"/>
      <c r="U80" s="84"/>
      <c r="V80" s="84"/>
      <c r="W80" s="84"/>
      <c r="X80" s="84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topLeftCell="A18" workbookViewId="0">
      <selection activeCell="G51" sqref="G51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3.140625" style="19" customWidth="1"/>
    <col min="4" max="5" width="9.140625" style="19"/>
    <col min="6" max="6" width="23" style="19" customWidth="1"/>
    <col min="7" max="7" width="9.28515625" style="19" bestFit="1" customWidth="1"/>
    <col min="8" max="8" width="11.42578125" style="19" bestFit="1" customWidth="1"/>
    <col min="9" max="9" width="10" style="14" bestFit="1" customWidth="1"/>
    <col min="10" max="10" width="11.85546875" style="19" bestFit="1" customWidth="1"/>
    <col min="11" max="11" width="7.85546875" style="19" bestFit="1" customWidth="1"/>
    <col min="12" max="13" width="10" style="19" bestFit="1" customWidth="1"/>
    <col min="14" max="16384" width="9.140625" style="19"/>
  </cols>
  <sheetData>
    <row r="1" spans="2:54" x14ac:dyDescent="0.2">
      <c r="B1" s="17" t="s">
        <v>0</v>
      </c>
      <c r="C1" s="17"/>
      <c r="D1" s="17"/>
      <c r="E1" s="17"/>
      <c r="F1" s="17"/>
      <c r="G1" s="18"/>
      <c r="H1" s="18"/>
      <c r="I1" s="1"/>
      <c r="J1" s="18"/>
      <c r="K1" s="18"/>
      <c r="L1" s="17"/>
      <c r="M1" s="17"/>
    </row>
    <row r="2" spans="2:54" s="24" customFormat="1" ht="15.75" x14ac:dyDescent="0.25">
      <c r="B2" s="20" t="s">
        <v>0</v>
      </c>
      <c r="C2" s="21" t="s">
        <v>1</v>
      </c>
      <c r="D2" s="22"/>
      <c r="E2" s="22"/>
      <c r="F2" s="22"/>
      <c r="G2" s="22"/>
      <c r="H2" s="22"/>
      <c r="I2" s="2"/>
      <c r="J2" s="22"/>
      <c r="K2" s="23"/>
      <c r="L2" s="20"/>
      <c r="M2" s="20"/>
    </row>
    <row r="3" spans="2:54" s="24" customFormat="1" ht="15.75" x14ac:dyDescent="0.25">
      <c r="B3" s="20" t="s">
        <v>0</v>
      </c>
      <c r="C3" s="25" t="s">
        <v>2</v>
      </c>
      <c r="D3" s="22"/>
      <c r="E3" s="22"/>
      <c r="F3" s="22"/>
      <c r="G3" s="22"/>
      <c r="H3" s="22"/>
      <c r="I3" s="2"/>
      <c r="J3" s="22"/>
      <c r="K3" s="23"/>
      <c r="L3" s="20"/>
      <c r="M3" s="20"/>
    </row>
    <row r="4" spans="2:54" s="24" customFormat="1" ht="15.75" x14ac:dyDescent="0.25">
      <c r="B4" s="20"/>
      <c r="C4" s="25"/>
      <c r="D4" s="22"/>
      <c r="E4" s="22"/>
      <c r="F4" s="22"/>
      <c r="G4" s="22"/>
      <c r="H4" s="22"/>
      <c r="I4" s="2"/>
      <c r="J4" s="22"/>
      <c r="K4" s="23"/>
      <c r="L4" s="20"/>
      <c r="M4" s="20"/>
    </row>
    <row r="5" spans="2:54" ht="13.5" thickBot="1" x14ac:dyDescent="0.25">
      <c r="B5" s="26"/>
      <c r="C5" s="26"/>
      <c r="D5" s="26"/>
      <c r="E5" s="26"/>
      <c r="F5" s="26"/>
      <c r="G5" s="27"/>
      <c r="H5" s="27"/>
      <c r="I5" s="3"/>
      <c r="J5" s="27"/>
      <c r="K5" s="27"/>
      <c r="L5" s="26"/>
      <c r="M5" s="26"/>
    </row>
    <row r="6" spans="2:54" ht="13.5" thickBot="1" x14ac:dyDescent="0.25">
      <c r="B6" s="26"/>
      <c r="C6" s="28" t="s">
        <v>3</v>
      </c>
      <c r="D6" s="29"/>
      <c r="E6" s="30" t="s">
        <v>64</v>
      </c>
      <c r="F6" s="31"/>
      <c r="G6" s="32"/>
      <c r="H6" s="32"/>
      <c r="I6" s="4"/>
      <c r="J6" s="32"/>
      <c r="K6" s="32"/>
      <c r="L6" s="33"/>
      <c r="M6" s="26"/>
    </row>
    <row r="7" spans="2:54" ht="39" thickBot="1" x14ac:dyDescent="0.25">
      <c r="B7" s="26"/>
      <c r="C7" s="34" t="s">
        <v>4</v>
      </c>
      <c r="D7" s="35"/>
      <c r="E7" s="35"/>
      <c r="F7" s="125">
        <v>3591</v>
      </c>
      <c r="G7" s="66" t="s">
        <v>51</v>
      </c>
      <c r="H7" s="36" t="s">
        <v>5</v>
      </c>
      <c r="I7" s="5" t="s">
        <v>6</v>
      </c>
      <c r="J7" s="37" t="s">
        <v>7</v>
      </c>
      <c r="K7" s="37" t="s">
        <v>8</v>
      </c>
      <c r="L7" s="38" t="s">
        <v>9</v>
      </c>
      <c r="M7" s="38" t="s">
        <v>10</v>
      </c>
    </row>
    <row r="8" spans="2:54" x14ac:dyDescent="0.2">
      <c r="B8" s="26"/>
      <c r="C8" s="39" t="s">
        <v>11</v>
      </c>
      <c r="D8" s="40"/>
      <c r="E8" s="40"/>
      <c r="F8" s="41"/>
      <c r="G8" s="42">
        <v>188.12849162011173</v>
      </c>
      <c r="H8" s="42">
        <v>246767.96395999996</v>
      </c>
      <c r="I8" s="6">
        <v>4.1628662657117288E-2</v>
      </c>
      <c r="J8" s="43">
        <v>299996.10599000001</v>
      </c>
      <c r="K8" s="44">
        <v>4.28776655911337E-2</v>
      </c>
      <c r="L8" s="7">
        <v>33710.627819999994</v>
      </c>
      <c r="M8" s="7">
        <v>28842.271960000002</v>
      </c>
    </row>
    <row r="9" spans="2:54" x14ac:dyDescent="0.2">
      <c r="B9" s="26">
        <v>2</v>
      </c>
      <c r="C9" s="45" t="s">
        <v>0</v>
      </c>
      <c r="D9" s="26" t="s">
        <v>12</v>
      </c>
      <c r="E9" s="26"/>
      <c r="F9" s="46"/>
      <c r="G9" s="47">
        <v>181.12849162011173</v>
      </c>
      <c r="H9" s="47">
        <v>237894.93420999998</v>
      </c>
      <c r="I9" s="8">
        <v>4.0131821834338569E-2</v>
      </c>
      <c r="J9" s="47">
        <v>290572.44475000002</v>
      </c>
      <c r="K9" s="48">
        <v>4.1530766124024225E-2</v>
      </c>
      <c r="L9" s="9">
        <v>32495.793579999998</v>
      </c>
      <c r="M9" s="9">
        <v>27757.580260000002</v>
      </c>
    </row>
    <row r="10" spans="2:54" x14ac:dyDescent="0.2">
      <c r="B10" s="26">
        <v>3</v>
      </c>
      <c r="C10" s="45"/>
      <c r="D10" s="26" t="s">
        <v>13</v>
      </c>
      <c r="E10" s="26"/>
      <c r="F10" s="46"/>
      <c r="G10" s="47">
        <v>7</v>
      </c>
      <c r="H10" s="47">
        <v>8873.0297499999997</v>
      </c>
      <c r="I10" s="8">
        <v>1.4968408227787194E-3</v>
      </c>
      <c r="J10" s="47">
        <v>9423.6612399999995</v>
      </c>
      <c r="K10" s="48">
        <v>1.3468994671094741E-3</v>
      </c>
      <c r="L10" s="9">
        <v>1214.8342400000001</v>
      </c>
      <c r="M10" s="9">
        <v>1084.6916999999999</v>
      </c>
      <c r="BA10" s="19">
        <v>837</v>
      </c>
      <c r="BB10" s="19">
        <v>1028</v>
      </c>
    </row>
    <row r="11" spans="2:54" x14ac:dyDescent="0.2">
      <c r="B11" s="26" t="s">
        <v>0</v>
      </c>
      <c r="C11" s="49" t="s">
        <v>14</v>
      </c>
      <c r="D11" s="50"/>
      <c r="E11" s="50"/>
      <c r="F11" s="51"/>
      <c r="G11" s="52">
        <v>1599.5865921787708</v>
      </c>
      <c r="H11" s="52">
        <v>2833430.1555599999</v>
      </c>
      <c r="I11" s="10">
        <v>0.47798711881186529</v>
      </c>
      <c r="J11" s="53">
        <v>3362046.2041895515</v>
      </c>
      <c r="K11" s="54">
        <v>0.48052854676048784</v>
      </c>
      <c r="L11" s="11">
        <v>389821.06559999997</v>
      </c>
      <c r="M11" s="11">
        <v>335965.37634000002</v>
      </c>
      <c r="BA11" s="19">
        <v>713</v>
      </c>
      <c r="BB11" s="19">
        <v>877</v>
      </c>
    </row>
    <row r="12" spans="2:54" x14ac:dyDescent="0.2">
      <c r="B12" s="26">
        <v>4</v>
      </c>
      <c r="C12" s="45"/>
      <c r="D12" s="55" t="s">
        <v>15</v>
      </c>
      <c r="E12" s="26"/>
      <c r="F12" s="46"/>
      <c r="G12" s="47">
        <v>26.709497206703912</v>
      </c>
      <c r="H12" s="47">
        <v>63299.567179999991</v>
      </c>
      <c r="I12" s="8">
        <v>1.0678356648048882E-2</v>
      </c>
      <c r="J12" s="47">
        <v>72588.293659124</v>
      </c>
      <c r="K12" s="48">
        <v>1.0374856603807645E-2</v>
      </c>
      <c r="L12" s="9">
        <v>8902.3162799999991</v>
      </c>
      <c r="M12" s="9">
        <v>7619.8231299999998</v>
      </c>
      <c r="BA12" s="19">
        <v>124</v>
      </c>
      <c r="BB12" s="19">
        <v>151</v>
      </c>
    </row>
    <row r="13" spans="2:54" x14ac:dyDescent="0.2">
      <c r="B13" s="26">
        <v>5</v>
      </c>
      <c r="C13" s="45"/>
      <c r="D13" s="26" t="s">
        <v>16</v>
      </c>
      <c r="E13" s="26"/>
      <c r="F13" s="46"/>
      <c r="G13" s="47">
        <v>41.273743016759781</v>
      </c>
      <c r="H13" s="47">
        <v>81793.81</v>
      </c>
      <c r="I13" s="8">
        <v>1.3798253506205841E-2</v>
      </c>
      <c r="J13" s="47">
        <v>91642.73</v>
      </c>
      <c r="K13" s="48">
        <v>1.3098257785151179E-2</v>
      </c>
      <c r="L13" s="9">
        <v>11342.2</v>
      </c>
      <c r="M13" s="9">
        <v>9897.84</v>
      </c>
      <c r="BA13" s="19">
        <v>16222</v>
      </c>
      <c r="BB13" s="19">
        <v>19524</v>
      </c>
    </row>
    <row r="14" spans="2:54" x14ac:dyDescent="0.2">
      <c r="B14" s="26">
        <v>6</v>
      </c>
      <c r="C14" s="45"/>
      <c r="D14" s="26" t="s">
        <v>17</v>
      </c>
      <c r="E14" s="26"/>
      <c r="F14" s="46"/>
      <c r="G14" s="47">
        <v>123.40223463687151</v>
      </c>
      <c r="H14" s="47">
        <v>188330.71583999999</v>
      </c>
      <c r="I14" s="8">
        <v>3.1770557700705422E-2</v>
      </c>
      <c r="J14" s="47">
        <v>233837.49843076098</v>
      </c>
      <c r="K14" s="48">
        <v>3.3421787350518602E-2</v>
      </c>
      <c r="L14" s="9">
        <v>25926.41187</v>
      </c>
      <c r="M14" s="9">
        <v>22092.348980000002</v>
      </c>
      <c r="BA14" s="19">
        <v>0</v>
      </c>
      <c r="BB14" s="19">
        <v>0</v>
      </c>
    </row>
    <row r="15" spans="2:54" x14ac:dyDescent="0.2">
      <c r="B15" s="26">
        <v>7</v>
      </c>
      <c r="C15" s="45"/>
      <c r="D15" s="26" t="s">
        <v>18</v>
      </c>
      <c r="E15" s="26"/>
      <c r="F15" s="46"/>
      <c r="G15" s="47">
        <v>303.09497206703907</v>
      </c>
      <c r="H15" s="47">
        <v>834994.08358000009</v>
      </c>
      <c r="I15" s="8">
        <v>0.14085980395605571</v>
      </c>
      <c r="J15" s="47">
        <v>979302.87172327796</v>
      </c>
      <c r="K15" s="48">
        <v>0.13996922029243708</v>
      </c>
      <c r="L15" s="9">
        <v>115861.30405999999</v>
      </c>
      <c r="M15" s="9">
        <v>99434.134600000005</v>
      </c>
      <c r="BA15" s="19">
        <v>1841</v>
      </c>
      <c r="BB15" s="19">
        <v>2301</v>
      </c>
    </row>
    <row r="16" spans="2:54" x14ac:dyDescent="0.2">
      <c r="B16" s="26">
        <v>8</v>
      </c>
      <c r="C16" s="45" t="s">
        <v>0</v>
      </c>
      <c r="D16" s="26" t="s">
        <v>19</v>
      </c>
      <c r="E16" s="26"/>
      <c r="F16" s="46"/>
      <c r="G16" s="47">
        <v>12.564245810055866</v>
      </c>
      <c r="H16" s="47">
        <v>6774.0585499999997</v>
      </c>
      <c r="I16" s="8">
        <v>1.1427536770665305E-3</v>
      </c>
      <c r="J16" s="47">
        <v>7351.1212599999999</v>
      </c>
      <c r="K16" s="48">
        <v>1.0506767015057861E-3</v>
      </c>
      <c r="L16" s="9">
        <v>935.65341999999998</v>
      </c>
      <c r="M16" s="9">
        <v>800.22729000000004</v>
      </c>
      <c r="BA16" s="19">
        <v>2438</v>
      </c>
      <c r="BB16" s="19">
        <v>2959</v>
      </c>
    </row>
    <row r="17" spans="2:54" x14ac:dyDescent="0.2">
      <c r="B17" s="26">
        <v>9</v>
      </c>
      <c r="C17" s="45"/>
      <c r="D17" s="26" t="s">
        <v>20</v>
      </c>
      <c r="E17" s="26"/>
      <c r="F17" s="46"/>
      <c r="G17" s="47">
        <v>60.983240223463689</v>
      </c>
      <c r="H17" s="47">
        <v>40498.45074</v>
      </c>
      <c r="I17" s="8">
        <v>6.8319092840779709E-3</v>
      </c>
      <c r="J17" s="47">
        <v>47294.500520000001</v>
      </c>
      <c r="K17" s="48">
        <v>6.7596803328635723E-3</v>
      </c>
      <c r="L17" s="9">
        <v>5553.5473600000005</v>
      </c>
      <c r="M17" s="9">
        <v>4806.7548299999999</v>
      </c>
      <c r="BA17" s="19">
        <v>1333</v>
      </c>
      <c r="BB17" s="19">
        <v>1498</v>
      </c>
    </row>
    <row r="18" spans="2:54" x14ac:dyDescent="0.2">
      <c r="B18" s="26">
        <v>10</v>
      </c>
      <c r="C18" s="45"/>
      <c r="D18" s="26" t="s">
        <v>21</v>
      </c>
      <c r="E18" s="26"/>
      <c r="F18" s="46"/>
      <c r="G18" s="47">
        <v>65.564245810055866</v>
      </c>
      <c r="H18" s="47">
        <v>155563.81221999999</v>
      </c>
      <c r="I18" s="8">
        <v>2.6242926175016938E-2</v>
      </c>
      <c r="J18" s="47">
        <v>185798.71679999999</v>
      </c>
      <c r="K18" s="48">
        <v>2.6555728848286157E-2</v>
      </c>
      <c r="L18" s="9">
        <v>21380.67196</v>
      </c>
      <c r="M18" s="9">
        <v>18561.742829999999</v>
      </c>
    </row>
    <row r="19" spans="2:54" x14ac:dyDescent="0.2">
      <c r="B19" s="26">
        <v>11</v>
      </c>
      <c r="C19" s="45"/>
      <c r="D19" s="26" t="s">
        <v>22</v>
      </c>
      <c r="E19" s="26"/>
      <c r="F19" s="46"/>
      <c r="G19" s="47">
        <v>8</v>
      </c>
      <c r="H19" s="47">
        <v>7460</v>
      </c>
      <c r="I19" s="8">
        <v>1.258468961848037E-3</v>
      </c>
      <c r="J19" s="47">
        <v>9264</v>
      </c>
      <c r="K19" s="48">
        <v>1.3240795000502553E-3</v>
      </c>
      <c r="L19" s="9">
        <v>1011</v>
      </c>
      <c r="M19" s="9">
        <v>858</v>
      </c>
      <c r="BA19" s="19">
        <v>66</v>
      </c>
      <c r="BB19" s="19">
        <v>77</v>
      </c>
    </row>
    <row r="20" spans="2:54" x14ac:dyDescent="0.2">
      <c r="B20" s="26">
        <v>12</v>
      </c>
      <c r="C20" s="45" t="s">
        <v>0</v>
      </c>
      <c r="D20" s="26" t="s">
        <v>23</v>
      </c>
      <c r="E20" s="26"/>
      <c r="F20" s="46"/>
      <c r="G20" s="47">
        <v>72.41899441340783</v>
      </c>
      <c r="H20" s="47">
        <v>130033.03871000001</v>
      </c>
      <c r="I20" s="8">
        <v>2.1935997752187575E-2</v>
      </c>
      <c r="J20" s="47">
        <v>162105.75324972399</v>
      </c>
      <c r="K20" s="48">
        <v>2.3169354999801876E-2</v>
      </c>
      <c r="L20" s="9">
        <v>18041.128260000001</v>
      </c>
      <c r="M20" s="9">
        <v>15325.92093</v>
      </c>
      <c r="BA20" s="19">
        <v>1019</v>
      </c>
      <c r="BB20" s="19">
        <v>1341</v>
      </c>
    </row>
    <row r="21" spans="2:54" x14ac:dyDescent="0.2">
      <c r="B21" s="26">
        <v>13</v>
      </c>
      <c r="C21" s="45"/>
      <c r="D21" s="26" t="s">
        <v>24</v>
      </c>
      <c r="E21" s="26"/>
      <c r="F21" s="46"/>
      <c r="G21" s="47">
        <v>166.38547486033519</v>
      </c>
      <c r="H21" s="47">
        <v>231183.60758000001</v>
      </c>
      <c r="I21" s="8">
        <v>3.899965075435477E-2</v>
      </c>
      <c r="J21" s="47">
        <v>272389.13856970501</v>
      </c>
      <c r="K21" s="48">
        <v>3.8931873317842695E-2</v>
      </c>
      <c r="L21" s="9">
        <v>31681.152410000002</v>
      </c>
      <c r="M21" s="9">
        <v>27181.27507</v>
      </c>
    </row>
    <row r="22" spans="2:54" x14ac:dyDescent="0.2">
      <c r="B22" s="26">
        <v>14</v>
      </c>
      <c r="C22" s="45"/>
      <c r="D22" s="26" t="s">
        <v>25</v>
      </c>
      <c r="E22" s="26"/>
      <c r="F22" s="46"/>
      <c r="G22" s="47">
        <v>76.983240223463696</v>
      </c>
      <c r="H22" s="47">
        <v>93539.722849999991</v>
      </c>
      <c r="I22" s="8">
        <v>1.5779736984797933E-2</v>
      </c>
      <c r="J22" s="47">
        <v>110590.14594912701</v>
      </c>
      <c r="K22" s="48">
        <v>1.5806362819387396E-2</v>
      </c>
      <c r="L22" s="9">
        <v>12812.072469999999</v>
      </c>
      <c r="M22" s="9">
        <v>10905.552090000001</v>
      </c>
      <c r="BA22" s="19">
        <v>178</v>
      </c>
      <c r="BB22" s="19">
        <v>219</v>
      </c>
    </row>
    <row r="23" spans="2:54" x14ac:dyDescent="0.2">
      <c r="B23" s="26">
        <v>15</v>
      </c>
      <c r="C23" s="45"/>
      <c r="D23" s="26" t="s">
        <v>26</v>
      </c>
      <c r="E23" s="26"/>
      <c r="F23" s="46"/>
      <c r="G23" s="47">
        <v>318.53072625698326</v>
      </c>
      <c r="H23" s="47">
        <v>311513.69755000004</v>
      </c>
      <c r="I23" s="8">
        <v>5.2550981173886319E-2</v>
      </c>
      <c r="J23" s="47">
        <v>367332.12593870098</v>
      </c>
      <c r="K23" s="48">
        <v>5.25018283317479E-2</v>
      </c>
      <c r="L23" s="9">
        <v>42701.337050000002</v>
      </c>
      <c r="M23" s="9">
        <v>37389.465559999997</v>
      </c>
      <c r="BA23" s="19">
        <v>7563</v>
      </c>
      <c r="BB23" s="19">
        <v>8984</v>
      </c>
    </row>
    <row r="24" spans="2:54" x14ac:dyDescent="0.2">
      <c r="B24" s="26">
        <v>16</v>
      </c>
      <c r="C24" s="45"/>
      <c r="D24" s="26" t="s">
        <v>27</v>
      </c>
      <c r="E24" s="26"/>
      <c r="F24" s="46"/>
      <c r="G24" s="47">
        <v>81.854748603351965</v>
      </c>
      <c r="H24" s="47">
        <v>181524.15638</v>
      </c>
      <c r="I24" s="8">
        <v>3.062232126405889E-2</v>
      </c>
      <c r="J24" s="47">
        <v>210109.26145394999</v>
      </c>
      <c r="K24" s="48">
        <v>3.003037196263757E-2</v>
      </c>
      <c r="L24" s="9">
        <v>24640.307670000002</v>
      </c>
      <c r="M24" s="9">
        <v>21222.144059999999</v>
      </c>
    </row>
    <row r="25" spans="2:54" x14ac:dyDescent="0.2">
      <c r="B25" s="26">
        <v>17</v>
      </c>
      <c r="C25" s="45"/>
      <c r="D25" s="26" t="s">
        <v>28</v>
      </c>
      <c r="E25" s="26"/>
      <c r="F25" s="46"/>
      <c r="G25" s="47">
        <v>30.854748603351954</v>
      </c>
      <c r="H25" s="47">
        <v>107008.84839</v>
      </c>
      <c r="I25" s="8">
        <v>1.8051918812589447E-2</v>
      </c>
      <c r="J25" s="47">
        <v>123079.23272154199</v>
      </c>
      <c r="K25" s="48">
        <v>1.759139560972672E-2</v>
      </c>
      <c r="L25" s="9">
        <v>14202.55798</v>
      </c>
      <c r="M25" s="9">
        <v>13100.1937</v>
      </c>
      <c r="BA25" s="19">
        <v>278</v>
      </c>
      <c r="BB25" s="19">
        <v>310</v>
      </c>
    </row>
    <row r="26" spans="2:54" x14ac:dyDescent="0.2">
      <c r="B26" s="26">
        <v>18</v>
      </c>
      <c r="C26" s="45" t="s">
        <v>0</v>
      </c>
      <c r="D26" s="26" t="s">
        <v>29</v>
      </c>
      <c r="E26" s="26"/>
      <c r="F26" s="46"/>
      <c r="G26" s="47">
        <v>39.418994413407823</v>
      </c>
      <c r="H26" s="47">
        <v>78997.105660000001</v>
      </c>
      <c r="I26" s="8">
        <v>1.3326461869831083E-2</v>
      </c>
      <c r="J26" s="47">
        <v>95088.432036284998</v>
      </c>
      <c r="K26" s="48">
        <v>1.3590743043087964E-2</v>
      </c>
      <c r="L26" s="9">
        <v>10798.33107</v>
      </c>
      <c r="M26" s="9">
        <v>9405.4376900000007</v>
      </c>
      <c r="BA26" s="19">
        <v>482</v>
      </c>
      <c r="BB26" s="19">
        <v>615</v>
      </c>
    </row>
    <row r="27" spans="2:54" x14ac:dyDescent="0.2">
      <c r="B27" s="26">
        <v>19</v>
      </c>
      <c r="C27" s="45"/>
      <c r="D27" s="26" t="s">
        <v>30</v>
      </c>
      <c r="E27" s="26"/>
      <c r="F27" s="46"/>
      <c r="G27" s="47">
        <v>133.54748603351953</v>
      </c>
      <c r="H27" s="47">
        <v>137590.37810999999</v>
      </c>
      <c r="I27" s="8">
        <v>2.3210887439727958E-2</v>
      </c>
      <c r="J27" s="47">
        <v>168755.358789655</v>
      </c>
      <c r="K27" s="48">
        <v>2.4119765878347132E-2</v>
      </c>
      <c r="L27" s="9">
        <v>18942.883139999998</v>
      </c>
      <c r="M27" s="9">
        <v>16306.706089999998</v>
      </c>
      <c r="BA27" s="19">
        <v>631</v>
      </c>
      <c r="BB27" s="19">
        <v>788</v>
      </c>
    </row>
    <row r="28" spans="2:54" x14ac:dyDescent="0.2">
      <c r="B28" s="26">
        <v>20</v>
      </c>
      <c r="C28" s="45"/>
      <c r="D28" s="26" t="s">
        <v>31</v>
      </c>
      <c r="E28" s="26"/>
      <c r="F28" s="46"/>
      <c r="G28" s="47">
        <v>38</v>
      </c>
      <c r="H28" s="47">
        <v>183325.10222</v>
      </c>
      <c r="I28" s="8">
        <v>3.0926132851405986E-2</v>
      </c>
      <c r="J28" s="47">
        <v>225517.02308770001</v>
      </c>
      <c r="K28" s="48">
        <v>3.2232563383288393E-2</v>
      </c>
      <c r="L28" s="9">
        <v>25088.190600000002</v>
      </c>
      <c r="M28" s="9">
        <v>21057.80949</v>
      </c>
    </row>
    <row r="29" spans="2:54" x14ac:dyDescent="0.2">
      <c r="B29" s="26" t="s">
        <v>0</v>
      </c>
      <c r="C29" s="49" t="s">
        <v>32</v>
      </c>
      <c r="D29" s="50"/>
      <c r="E29" s="50"/>
      <c r="F29" s="51"/>
      <c r="G29" s="52">
        <v>1598</v>
      </c>
      <c r="H29" s="52">
        <v>2571407.7741100001</v>
      </c>
      <c r="I29" s="10">
        <v>0.43378510348152594</v>
      </c>
      <c r="J29" s="53">
        <v>3028642.4309295635</v>
      </c>
      <c r="K29" s="54">
        <v>0.43287600990675801</v>
      </c>
      <c r="L29" s="11">
        <v>354138.32656705898</v>
      </c>
      <c r="M29" s="11">
        <v>302952.37330954464</v>
      </c>
      <c r="BA29" s="19">
        <v>393</v>
      </c>
      <c r="BB29" s="19">
        <v>432</v>
      </c>
    </row>
    <row r="30" spans="2:54" x14ac:dyDescent="0.2">
      <c r="B30" s="26">
        <v>22</v>
      </c>
      <c r="C30" s="45"/>
      <c r="D30" s="26" t="s">
        <v>33</v>
      </c>
      <c r="E30" s="26"/>
      <c r="F30" s="46"/>
      <c r="G30" s="47">
        <v>692.35195530726264</v>
      </c>
      <c r="H30" s="47">
        <v>1021084.43574</v>
      </c>
      <c r="I30" s="8">
        <v>0.17225242222585876</v>
      </c>
      <c r="J30" s="47">
        <v>1218998.60574</v>
      </c>
      <c r="K30" s="48">
        <v>0.17422831006586542</v>
      </c>
      <c r="L30" s="9">
        <v>141294.20713705898</v>
      </c>
      <c r="M30" s="9">
        <v>120776.80708954464</v>
      </c>
    </row>
    <row r="31" spans="2:54" x14ac:dyDescent="0.2">
      <c r="B31" s="26">
        <v>23</v>
      </c>
      <c r="C31" s="45"/>
      <c r="D31" s="26" t="s">
        <v>34</v>
      </c>
      <c r="E31" s="26"/>
      <c r="F31" s="46"/>
      <c r="G31" s="47">
        <v>339.4189944134078</v>
      </c>
      <c r="H31" s="47">
        <v>496027.31813999999</v>
      </c>
      <c r="I31" s="8">
        <v>8.3677611810712024E-2</v>
      </c>
      <c r="J31" s="47">
        <v>568432.02189069695</v>
      </c>
      <c r="K31" s="48">
        <v>8.1244515042917714E-2</v>
      </c>
      <c r="L31" s="9">
        <v>68594.17121</v>
      </c>
      <c r="M31" s="9">
        <v>58867.306820000005</v>
      </c>
      <c r="BA31" s="19">
        <v>14688</v>
      </c>
      <c r="BB31" s="19">
        <v>17409</v>
      </c>
    </row>
    <row r="32" spans="2:54" x14ac:dyDescent="0.2">
      <c r="B32" s="26">
        <v>24</v>
      </c>
      <c r="C32" s="45"/>
      <c r="D32" s="26" t="s">
        <v>35</v>
      </c>
      <c r="E32" s="26"/>
      <c r="F32" s="46"/>
      <c r="G32" s="47">
        <v>51.709497206703908</v>
      </c>
      <c r="H32" s="47">
        <v>76423.783460000006</v>
      </c>
      <c r="I32" s="8">
        <v>1.2892353811180347E-2</v>
      </c>
      <c r="J32" s="47">
        <v>90248.319238622993</v>
      </c>
      <c r="K32" s="48">
        <v>1.2898958270493498E-2</v>
      </c>
      <c r="L32" s="9">
        <v>10571.00849</v>
      </c>
      <c r="M32" s="9">
        <v>9103.2985200000003</v>
      </c>
      <c r="BA32" s="19">
        <v>4696</v>
      </c>
      <c r="BB32" s="19">
        <v>5376</v>
      </c>
    </row>
    <row r="33" spans="2:54" x14ac:dyDescent="0.2">
      <c r="B33" s="26">
        <v>25</v>
      </c>
      <c r="C33" s="45"/>
      <c r="D33" s="26" t="s">
        <v>36</v>
      </c>
      <c r="E33" s="26"/>
      <c r="F33" s="46"/>
      <c r="G33" s="47">
        <v>124.85474860335195</v>
      </c>
      <c r="H33" s="47">
        <v>233282.32642</v>
      </c>
      <c r="I33" s="8">
        <v>3.9353695328052586E-2</v>
      </c>
      <c r="J33" s="47">
        <v>270351.015786812</v>
      </c>
      <c r="K33" s="48">
        <v>3.8640569712983665E-2</v>
      </c>
      <c r="L33" s="9">
        <v>31783.977709999999</v>
      </c>
      <c r="M33" s="9">
        <v>26995.506300000001</v>
      </c>
    </row>
    <row r="34" spans="2:54" x14ac:dyDescent="0.2">
      <c r="B34" s="26">
        <v>26</v>
      </c>
      <c r="C34" s="45" t="s">
        <v>0</v>
      </c>
      <c r="D34" s="26" t="s">
        <v>37</v>
      </c>
      <c r="E34" s="26"/>
      <c r="F34" s="46"/>
      <c r="G34" s="47">
        <v>32</v>
      </c>
      <c r="H34" s="47">
        <v>32659</v>
      </c>
      <c r="I34" s="8">
        <v>5.5094286628679674E-3</v>
      </c>
      <c r="J34" s="47">
        <v>37477</v>
      </c>
      <c r="K34" s="48">
        <v>5.3564904386208352E-3</v>
      </c>
      <c r="L34" s="9">
        <v>4518</v>
      </c>
      <c r="M34" s="9">
        <v>3862</v>
      </c>
      <c r="BA34" s="19">
        <v>633</v>
      </c>
      <c r="BB34" s="19">
        <v>721</v>
      </c>
    </row>
    <row r="35" spans="2:54" x14ac:dyDescent="0.2">
      <c r="B35" s="26">
        <v>27</v>
      </c>
      <c r="C35" s="45"/>
      <c r="D35" s="26" t="s">
        <v>38</v>
      </c>
      <c r="E35" s="26"/>
      <c r="F35" s="46"/>
      <c r="G35" s="47">
        <v>16</v>
      </c>
      <c r="H35" s="47">
        <v>14811</v>
      </c>
      <c r="I35" s="8">
        <v>2.498550106425104E-3</v>
      </c>
      <c r="J35" s="47">
        <v>16834</v>
      </c>
      <c r="K35" s="48">
        <v>2.4060399723495247E-3</v>
      </c>
      <c r="L35" s="9">
        <v>2016</v>
      </c>
      <c r="M35" s="9">
        <v>1725</v>
      </c>
      <c r="BA35" s="19">
        <v>1605</v>
      </c>
      <c r="BB35" s="19">
        <v>1856</v>
      </c>
    </row>
    <row r="36" spans="2:54" x14ac:dyDescent="0.2">
      <c r="B36" s="26">
        <v>28</v>
      </c>
      <c r="C36" s="45"/>
      <c r="D36" s="26" t="s">
        <v>39</v>
      </c>
      <c r="E36" s="26"/>
      <c r="F36" s="46"/>
      <c r="G36" s="47">
        <v>16</v>
      </c>
      <c r="H36" s="47">
        <v>17848</v>
      </c>
      <c r="I36" s="8">
        <v>3.0108785564428638E-3</v>
      </c>
      <c r="J36" s="47">
        <v>20643</v>
      </c>
      <c r="K36" s="48">
        <v>2.9504504662713101E-3</v>
      </c>
      <c r="L36" s="9">
        <v>2502</v>
      </c>
      <c r="M36" s="9">
        <v>2137</v>
      </c>
      <c r="BA36" s="19">
        <v>0</v>
      </c>
      <c r="BB36" s="19">
        <v>0</v>
      </c>
    </row>
    <row r="37" spans="2:54" x14ac:dyDescent="0.2">
      <c r="B37" s="26">
        <v>29</v>
      </c>
      <c r="C37" s="45"/>
      <c r="D37" s="26" t="s">
        <v>40</v>
      </c>
      <c r="E37" s="26"/>
      <c r="F37" s="46"/>
      <c r="G37" s="47">
        <v>110.56424581005587</v>
      </c>
      <c r="H37" s="47">
        <v>352758.65349</v>
      </c>
      <c r="I37" s="8">
        <v>5.9508822579151702E-2</v>
      </c>
      <c r="J37" s="47">
        <v>409551.47102865</v>
      </c>
      <c r="K37" s="48">
        <v>5.853612985799455E-2</v>
      </c>
      <c r="L37" s="9">
        <v>48762.138380000004</v>
      </c>
      <c r="M37" s="9">
        <v>41654.428119999997</v>
      </c>
    </row>
    <row r="38" spans="2:54" x14ac:dyDescent="0.2">
      <c r="B38" s="26">
        <v>30</v>
      </c>
      <c r="C38" s="45"/>
      <c r="D38" s="26" t="s">
        <v>41</v>
      </c>
      <c r="E38" s="26"/>
      <c r="F38" s="46"/>
      <c r="G38" s="47">
        <v>0.85474860335195535</v>
      </c>
      <c r="H38" s="47">
        <v>3094.68</v>
      </c>
      <c r="I38" s="8">
        <v>5.2205881056995745E-4</v>
      </c>
      <c r="J38" s="47">
        <v>3522.16</v>
      </c>
      <c r="K38" s="48">
        <v>5.0341319644829521E-4</v>
      </c>
      <c r="L38" s="9">
        <v>410</v>
      </c>
      <c r="M38" s="9">
        <v>339.03</v>
      </c>
    </row>
    <row r="39" spans="2:54" x14ac:dyDescent="0.2">
      <c r="B39" s="26">
        <v>31</v>
      </c>
      <c r="C39" s="45"/>
      <c r="D39" s="26" t="s">
        <v>42</v>
      </c>
      <c r="E39" s="26"/>
      <c r="F39" s="46"/>
      <c r="G39" s="47">
        <v>9</v>
      </c>
      <c r="H39" s="47">
        <v>3506</v>
      </c>
      <c r="I39" s="8">
        <v>5.9144667295431871E-4</v>
      </c>
      <c r="J39" s="47">
        <v>3454</v>
      </c>
      <c r="K39" s="48">
        <v>4.936712643753866E-4</v>
      </c>
      <c r="L39" s="9">
        <v>475</v>
      </c>
      <c r="M39" s="9">
        <v>403</v>
      </c>
      <c r="BA39" s="19">
        <v>655</v>
      </c>
      <c r="BB39" s="19">
        <v>818</v>
      </c>
    </row>
    <row r="40" spans="2:54" x14ac:dyDescent="0.2">
      <c r="B40" s="26">
        <v>32</v>
      </c>
      <c r="C40" s="45"/>
      <c r="D40" s="26" t="s">
        <v>43</v>
      </c>
      <c r="E40" s="26"/>
      <c r="F40" s="46"/>
      <c r="G40" s="47">
        <v>173.530726256983</v>
      </c>
      <c r="H40" s="47">
        <v>197230.78401</v>
      </c>
      <c r="I40" s="8">
        <v>3.3271959785192907E-2</v>
      </c>
      <c r="J40" s="47">
        <v>254747.28684000002</v>
      </c>
      <c r="K40" s="48">
        <v>3.6410369192386244E-2</v>
      </c>
      <c r="L40" s="9">
        <v>26933.741000000002</v>
      </c>
      <c r="M40" s="9">
        <v>23200.346089999999</v>
      </c>
    </row>
    <row r="41" spans="2:54" x14ac:dyDescent="0.2">
      <c r="B41" s="26">
        <v>33</v>
      </c>
      <c r="C41" s="45"/>
      <c r="D41" s="26" t="s">
        <v>44</v>
      </c>
      <c r="E41" s="26"/>
      <c r="F41" s="46"/>
      <c r="G41" s="47">
        <v>55</v>
      </c>
      <c r="H41" s="47">
        <v>143977</v>
      </c>
      <c r="I41" s="8">
        <v>2.4288282268095821E-2</v>
      </c>
      <c r="J41" s="47">
        <v>157972</v>
      </c>
      <c r="K41" s="48">
        <v>2.257852836592605E-2</v>
      </c>
      <c r="L41" s="9">
        <v>19271</v>
      </c>
      <c r="M41" s="9">
        <v>16457</v>
      </c>
    </row>
    <row r="42" spans="2:54" x14ac:dyDescent="0.2">
      <c r="B42" s="26">
        <v>34</v>
      </c>
      <c r="C42" s="45"/>
      <c r="D42" s="26" t="s">
        <v>45</v>
      </c>
      <c r="E42" s="26"/>
      <c r="F42" s="46"/>
      <c r="G42" s="47">
        <v>4</v>
      </c>
      <c r="H42" s="47">
        <v>3215</v>
      </c>
      <c r="I42" s="8">
        <v>5.4235626170796771E-4</v>
      </c>
      <c r="J42" s="47">
        <v>3683</v>
      </c>
      <c r="K42" s="48">
        <v>5.2640164061799335E-4</v>
      </c>
      <c r="L42" s="9">
        <v>446</v>
      </c>
      <c r="M42" s="9">
        <v>380</v>
      </c>
      <c r="BA42" s="19">
        <v>920</v>
      </c>
      <c r="BB42" s="19">
        <v>1030</v>
      </c>
    </row>
    <row r="43" spans="2:54" x14ac:dyDescent="0.2">
      <c r="B43" s="26">
        <v>35</v>
      </c>
      <c r="C43" s="56"/>
      <c r="D43" s="26" t="s">
        <v>46</v>
      </c>
      <c r="E43" s="26"/>
      <c r="F43" s="46"/>
      <c r="G43" s="47">
        <v>5</v>
      </c>
      <c r="H43" s="47">
        <v>8148.7928499999998</v>
      </c>
      <c r="I43" s="8">
        <v>1.374665265181529E-3</v>
      </c>
      <c r="J43" s="57">
        <v>10205.550404781001</v>
      </c>
      <c r="K43" s="48">
        <v>1.4586528581282498E-3</v>
      </c>
      <c r="L43" s="9">
        <v>1079.0826399999999</v>
      </c>
      <c r="M43" s="9">
        <v>913.65036999999995</v>
      </c>
      <c r="BA43" s="19">
        <v>6179</v>
      </c>
      <c r="BB43" s="19">
        <v>7608</v>
      </c>
    </row>
    <row r="44" spans="2:54" x14ac:dyDescent="0.2">
      <c r="B44" s="26">
        <v>37</v>
      </c>
      <c r="C44" s="58" t="s">
        <v>47</v>
      </c>
      <c r="D44" s="50"/>
      <c r="E44" s="50"/>
      <c r="F44" s="51"/>
      <c r="G44" s="52">
        <v>0</v>
      </c>
      <c r="H44" s="52">
        <v>0</v>
      </c>
      <c r="I44" s="10">
        <v>0</v>
      </c>
      <c r="J44" s="59">
        <v>0</v>
      </c>
      <c r="K44" s="60">
        <v>0</v>
      </c>
      <c r="L44" s="11">
        <v>0</v>
      </c>
      <c r="M44" s="11">
        <v>0</v>
      </c>
    </row>
    <row r="45" spans="2:54" x14ac:dyDescent="0.2">
      <c r="B45" s="26">
        <v>38</v>
      </c>
      <c r="C45" s="49" t="s">
        <v>48</v>
      </c>
      <c r="D45" s="50"/>
      <c r="E45" s="50"/>
      <c r="F45" s="51"/>
      <c r="G45" s="52">
        <v>205</v>
      </c>
      <c r="H45" s="52">
        <v>276232</v>
      </c>
      <c r="I45" s="10">
        <v>4.6599115049491546E-2</v>
      </c>
      <c r="J45" s="59">
        <v>305874</v>
      </c>
      <c r="K45" s="60">
        <v>4.3717777741620438E-2</v>
      </c>
      <c r="L45" s="11">
        <v>34478.676548887037</v>
      </c>
      <c r="M45" s="11">
        <v>29505.978709145693</v>
      </c>
    </row>
    <row r="46" spans="2:54" ht="13.5" thickBot="1" x14ac:dyDescent="0.25">
      <c r="B46" s="26"/>
      <c r="C46" s="61" t="s">
        <v>49</v>
      </c>
      <c r="D46" s="62"/>
      <c r="E46" s="62"/>
      <c r="F46" s="63"/>
      <c r="G46" s="64">
        <v>3591</v>
      </c>
      <c r="H46" s="64">
        <v>5927837.8936299998</v>
      </c>
      <c r="I46" s="12">
        <v>1</v>
      </c>
      <c r="J46" s="64">
        <v>6996558.7411091151</v>
      </c>
      <c r="K46" s="65">
        <v>1</v>
      </c>
      <c r="L46" s="64">
        <v>812148.69653594599</v>
      </c>
      <c r="M46" s="64">
        <v>697266.00031869032</v>
      </c>
      <c r="BA46" s="19">
        <v>0</v>
      </c>
      <c r="BB46" s="19">
        <v>0</v>
      </c>
    </row>
    <row r="47" spans="2:54" x14ac:dyDescent="0.2">
      <c r="B47" s="26"/>
      <c r="C47" s="17"/>
      <c r="D47" s="17" t="s">
        <v>0</v>
      </c>
      <c r="E47" s="17"/>
      <c r="F47" s="17"/>
      <c r="G47" s="27"/>
      <c r="H47" s="27" t="s">
        <v>0</v>
      </c>
      <c r="I47" s="3"/>
      <c r="J47" s="13" t="s">
        <v>0</v>
      </c>
      <c r="K47" s="48" t="s">
        <v>0</v>
      </c>
      <c r="L47" s="26"/>
      <c r="M47" s="26"/>
      <c r="BA47" s="19">
        <v>0</v>
      </c>
      <c r="BB47" s="19">
        <v>0</v>
      </c>
    </row>
    <row r="48" spans="2:54" x14ac:dyDescent="0.2">
      <c r="B48" s="26"/>
      <c r="C48" s="26"/>
      <c r="D48" s="26"/>
      <c r="E48" s="26"/>
      <c r="F48" s="26"/>
      <c r="G48" s="27"/>
      <c r="H48" s="27"/>
      <c r="I48" s="3"/>
      <c r="J48" s="13"/>
      <c r="K48" s="48"/>
      <c r="L48" s="26"/>
      <c r="M48" s="26"/>
    </row>
    <row r="49" spans="7:12" x14ac:dyDescent="0.2">
      <c r="G49" s="187"/>
    </row>
    <row r="52" spans="7:12" x14ac:dyDescent="0.2">
      <c r="G52" s="157"/>
      <c r="H52" s="157"/>
      <c r="I52" s="157"/>
      <c r="J52" s="157"/>
      <c r="K52" s="157"/>
      <c r="L52" s="157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5" zoomScaleNormal="100" workbookViewId="0">
      <selection activeCell="L42" sqref="L42"/>
    </sheetView>
  </sheetViews>
  <sheetFormatPr defaultRowHeight="12.75" x14ac:dyDescent="0.2"/>
  <cols>
    <col min="1" max="1" width="1.85546875" style="19" customWidth="1"/>
    <col min="2" max="3" width="9.140625" style="19"/>
    <col min="4" max="4" width="10.85546875" style="19" customWidth="1"/>
    <col min="5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54</v>
      </c>
    </row>
    <row r="2" spans="2:8" s="24" customFormat="1" ht="15.75" x14ac:dyDescent="0.25">
      <c r="B2" s="22" t="s">
        <v>1</v>
      </c>
      <c r="C2" s="22"/>
      <c r="D2" s="22"/>
      <c r="E2" s="22"/>
      <c r="F2" s="22"/>
      <c r="G2" s="22"/>
      <c r="H2" s="22"/>
    </row>
    <row r="3" spans="2:8" s="24" customFormat="1" ht="15.75" x14ac:dyDescent="0.25">
      <c r="B3" s="68" t="s">
        <v>55</v>
      </c>
      <c r="C3" s="22"/>
      <c r="D3" s="22"/>
      <c r="E3" s="22"/>
      <c r="F3" s="22"/>
      <c r="G3" s="22"/>
      <c r="H3" s="22"/>
    </row>
    <row r="4" spans="2:8" s="24" customFormat="1" ht="15.75" x14ac:dyDescent="0.25">
      <c r="B4" s="22" t="s">
        <v>65</v>
      </c>
      <c r="C4" s="20"/>
      <c r="D4" s="20"/>
      <c r="E4" s="20"/>
      <c r="F4" s="23"/>
      <c r="G4" s="23"/>
      <c r="H4" s="23"/>
    </row>
    <row r="5" spans="2:8" x14ac:dyDescent="0.2">
      <c r="B5" s="69" t="s">
        <v>57</v>
      </c>
      <c r="C5" s="69"/>
      <c r="D5" s="69"/>
      <c r="E5" s="69"/>
      <c r="F5" s="70"/>
      <c r="G5" s="70"/>
      <c r="H5" s="70"/>
    </row>
    <row r="6" spans="2:8" x14ac:dyDescent="0.2">
      <c r="B6" s="71"/>
      <c r="C6" s="71"/>
      <c r="D6" s="71"/>
      <c r="E6" s="71"/>
      <c r="F6" s="71"/>
      <c r="G6" s="71"/>
      <c r="H6" s="71"/>
    </row>
    <row r="7" spans="2:8" x14ac:dyDescent="0.2">
      <c r="B7" s="71"/>
      <c r="C7" s="71"/>
      <c r="D7" s="71"/>
      <c r="E7" s="71"/>
      <c r="F7" s="71"/>
      <c r="G7" s="71"/>
      <c r="H7" s="71"/>
    </row>
    <row r="8" spans="2:8" ht="21.75" customHeight="1" x14ac:dyDescent="0.2">
      <c r="B8" s="72"/>
    </row>
    <row r="9" spans="2:8" x14ac:dyDescent="0.2">
      <c r="B9" s="69"/>
    </row>
    <row r="27" spans="2:2" x14ac:dyDescent="0.2">
      <c r="B27" s="19" t="s">
        <v>54</v>
      </c>
    </row>
    <row r="40" spans="3:24" ht="36" x14ac:dyDescent="0.2">
      <c r="C40" s="73"/>
      <c r="D40" s="74" t="s">
        <v>14</v>
      </c>
      <c r="E40" s="75" t="s">
        <v>11</v>
      </c>
      <c r="F40" s="75" t="s">
        <v>32</v>
      </c>
      <c r="G40" s="74" t="s">
        <v>58</v>
      </c>
      <c r="H40" s="75" t="s">
        <v>48</v>
      </c>
      <c r="I40" s="75" t="s">
        <v>59</v>
      </c>
      <c r="J40" s="76"/>
      <c r="K40" s="77"/>
      <c r="L40" s="72"/>
      <c r="M40" s="72"/>
      <c r="N40" s="72"/>
      <c r="O40" s="72"/>
    </row>
    <row r="41" spans="3:24" x14ac:dyDescent="0.2">
      <c r="C41" s="73" t="s">
        <v>66</v>
      </c>
      <c r="D41" s="78">
        <f>Özet_III.Dönem!H11</f>
        <v>2833430.1555599999</v>
      </c>
      <c r="E41" s="78">
        <f>Özet_III.Dönem!H8</f>
        <v>246767.96395999996</v>
      </c>
      <c r="F41" s="78">
        <f>Özet_III.Dönem!H29</f>
        <v>2571407.7741100001</v>
      </c>
      <c r="G41" s="78">
        <f>Özet_III.Dönem!H44</f>
        <v>0</v>
      </c>
      <c r="H41" s="78">
        <f>Özet_III.Dönem!H45</f>
        <v>276232</v>
      </c>
      <c r="I41" s="78">
        <f>SUM(D41:H41)</f>
        <v>5927837.8936299998</v>
      </c>
      <c r="J41" s="76"/>
      <c r="K41" s="26"/>
      <c r="L41" s="26"/>
      <c r="M41" s="26"/>
      <c r="N41" s="26"/>
      <c r="O41" s="26"/>
    </row>
    <row r="42" spans="3:24" x14ac:dyDescent="0.2">
      <c r="C42" s="73" t="s">
        <v>67</v>
      </c>
      <c r="D42" s="78">
        <v>1701651.876336684</v>
      </c>
      <c r="E42" s="78">
        <v>92036.644680000012</v>
      </c>
      <c r="F42" s="78">
        <v>1277013.4455013361</v>
      </c>
      <c r="G42" s="78">
        <v>0</v>
      </c>
      <c r="H42" s="78">
        <v>188168.4</v>
      </c>
      <c r="I42" s="78">
        <f>SUM(D42:H42)</f>
        <v>3258870.3665180202</v>
      </c>
      <c r="J42" s="76"/>
      <c r="K42" s="26"/>
      <c r="L42" s="26"/>
      <c r="M42" s="26"/>
      <c r="N42" s="26"/>
      <c r="O42" s="79"/>
      <c r="P42" s="80"/>
      <c r="Q42" s="80"/>
      <c r="R42" s="80"/>
      <c r="S42" s="81"/>
      <c r="T42" s="82"/>
      <c r="U42" s="81"/>
      <c r="V42" s="82"/>
      <c r="W42" s="83"/>
      <c r="X42" s="84"/>
    </row>
    <row r="43" spans="3:24" x14ac:dyDescent="0.2">
      <c r="C43" s="73" t="s">
        <v>62</v>
      </c>
      <c r="D43" s="85">
        <f>(D41-D42)/D42</f>
        <v>0.66510565113929654</v>
      </c>
      <c r="E43" s="85">
        <f>(E41-E42)/E42</f>
        <v>1.6811925273675667</v>
      </c>
      <c r="F43" s="85">
        <f t="shared" ref="F43:H43" si="0">(F41-F42)/F42</f>
        <v>1.0136105717356048</v>
      </c>
      <c r="G43" s="86" t="e">
        <f t="shared" si="0"/>
        <v>#DIV/0!</v>
      </c>
      <c r="H43" s="86">
        <f t="shared" si="0"/>
        <v>0.46800419198972837</v>
      </c>
      <c r="I43" s="85">
        <f>(I41-I42)/I42</f>
        <v>0.81898548482726874</v>
      </c>
      <c r="J43" s="76"/>
      <c r="K43" s="87"/>
      <c r="L43" s="87"/>
      <c r="M43" s="87"/>
      <c r="N43" s="87"/>
      <c r="O43" s="80"/>
      <c r="P43" s="88"/>
      <c r="Q43" s="80"/>
      <c r="R43" s="80"/>
      <c r="S43" s="89"/>
      <c r="T43" s="90"/>
      <c r="U43" s="89"/>
      <c r="V43" s="90"/>
      <c r="W43" s="91"/>
      <c r="X43" s="84"/>
    </row>
    <row r="44" spans="3:24" ht="8.25" customHeight="1" x14ac:dyDescent="0.2">
      <c r="C44" s="73"/>
      <c r="D44" s="76"/>
      <c r="E44" s="76"/>
      <c r="F44" s="76"/>
      <c r="G44" s="76"/>
      <c r="H44" s="76"/>
      <c r="I44" s="76"/>
      <c r="J44" s="76"/>
      <c r="K44" s="87"/>
      <c r="L44" s="87"/>
      <c r="M44" s="87"/>
      <c r="N44" s="87"/>
      <c r="O44" s="80"/>
      <c r="P44" s="88"/>
      <c r="Q44" s="80"/>
      <c r="R44" s="80"/>
      <c r="S44" s="89"/>
      <c r="T44" s="90"/>
      <c r="U44" s="89"/>
      <c r="V44" s="90"/>
      <c r="W44" s="91"/>
      <c r="X44" s="84"/>
    </row>
    <row r="45" spans="3:24" x14ac:dyDescent="0.2">
      <c r="C45" s="73" t="s">
        <v>66</v>
      </c>
      <c r="D45" s="92">
        <f>D41/I41</f>
        <v>0.47798711881186529</v>
      </c>
      <c r="E45" s="92">
        <f>E41/I41</f>
        <v>4.1628662657117288E-2</v>
      </c>
      <c r="F45" s="92">
        <f>F41/I41</f>
        <v>0.43378510348152594</v>
      </c>
      <c r="G45" s="92">
        <f>G41/I41</f>
        <v>0</v>
      </c>
      <c r="H45" s="92">
        <f>H41/I41</f>
        <v>4.6599115049491546E-2</v>
      </c>
      <c r="I45" s="92">
        <f>I41/I41</f>
        <v>1</v>
      </c>
      <c r="J45" s="76"/>
      <c r="O45" s="79"/>
      <c r="P45" s="88"/>
      <c r="Q45" s="80"/>
      <c r="R45" s="80"/>
      <c r="S45" s="81"/>
      <c r="T45" s="82"/>
      <c r="U45" s="81"/>
      <c r="V45" s="82"/>
      <c r="W45" s="83"/>
      <c r="X45" s="84"/>
    </row>
    <row r="46" spans="3:24" x14ac:dyDescent="0.2">
      <c r="C46" s="73" t="s">
        <v>67</v>
      </c>
      <c r="D46" s="92">
        <f>D42/$I$42</f>
        <v>0.52216003858871951</v>
      </c>
      <c r="E46" s="92">
        <f t="shared" ref="E46:I46" si="1">E42/$I$42</f>
        <v>2.824188578520774E-2</v>
      </c>
      <c r="F46" s="92">
        <f t="shared" si="1"/>
        <v>0.39185769971751799</v>
      </c>
      <c r="G46" s="92">
        <f t="shared" si="1"/>
        <v>0</v>
      </c>
      <c r="H46" s="92">
        <f t="shared" si="1"/>
        <v>5.7740375908554721E-2</v>
      </c>
      <c r="I46" s="92">
        <f t="shared" si="1"/>
        <v>1</v>
      </c>
      <c r="J46" s="76"/>
      <c r="O46" s="80"/>
      <c r="P46" s="93"/>
      <c r="Q46" s="80"/>
      <c r="R46" s="80"/>
      <c r="S46" s="89"/>
      <c r="T46" s="90"/>
      <c r="U46" s="89"/>
      <c r="V46" s="90"/>
      <c r="W46" s="91"/>
      <c r="X46" s="84"/>
    </row>
    <row r="47" spans="3:24" x14ac:dyDescent="0.2">
      <c r="C47" s="94"/>
      <c r="O47" s="80"/>
      <c r="P47" s="88"/>
      <c r="Q47" s="80"/>
      <c r="R47" s="80"/>
      <c r="S47" s="89"/>
      <c r="T47" s="90"/>
      <c r="U47" s="89"/>
      <c r="V47" s="90"/>
      <c r="W47" s="91"/>
      <c r="X47" s="84"/>
    </row>
    <row r="48" spans="3:24" x14ac:dyDescent="0.2">
      <c r="C48" s="94"/>
      <c r="D48" s="95"/>
      <c r="E48" s="95"/>
      <c r="F48" s="95"/>
      <c r="G48" s="96"/>
      <c r="H48" s="95"/>
      <c r="I48" s="95"/>
      <c r="O48" s="80"/>
      <c r="P48" s="88"/>
      <c r="Q48" s="80"/>
      <c r="R48" s="80"/>
      <c r="S48" s="89"/>
      <c r="T48" s="90"/>
      <c r="U48" s="89"/>
      <c r="V48" s="90"/>
      <c r="W48" s="91"/>
      <c r="X48" s="84"/>
    </row>
    <row r="49" spans="4:24" x14ac:dyDescent="0.2">
      <c r="O49" s="80"/>
      <c r="P49" s="88"/>
      <c r="Q49" s="80"/>
      <c r="R49" s="80"/>
      <c r="S49" s="89"/>
      <c r="T49" s="90"/>
      <c r="U49" s="89"/>
      <c r="V49" s="90"/>
      <c r="W49" s="91"/>
      <c r="X49" s="84"/>
    </row>
    <row r="50" spans="4:24" x14ac:dyDescent="0.2">
      <c r="D50" s="97"/>
      <c r="E50" s="98"/>
      <c r="F50" s="99"/>
      <c r="G50" s="98"/>
      <c r="H50" s="98"/>
      <c r="I50" s="98"/>
      <c r="J50" s="26"/>
      <c r="O50" s="80"/>
      <c r="P50" s="88"/>
      <c r="Q50" s="88"/>
      <c r="R50" s="88"/>
      <c r="S50" s="89"/>
      <c r="T50" s="90"/>
      <c r="U50" s="89"/>
      <c r="V50" s="90"/>
      <c r="W50" s="91"/>
      <c r="X50" s="84"/>
    </row>
    <row r="51" spans="4:24" x14ac:dyDescent="0.2">
      <c r="D51" s="100"/>
      <c r="E51" s="101"/>
      <c r="F51" s="101"/>
      <c r="G51" s="101"/>
      <c r="H51" s="101"/>
      <c r="I51" s="101"/>
      <c r="J51" s="26"/>
      <c r="O51" s="80"/>
      <c r="P51" s="88"/>
      <c r="Q51" s="88"/>
      <c r="R51" s="88"/>
      <c r="S51" s="89"/>
      <c r="T51" s="90"/>
      <c r="U51" s="89"/>
      <c r="V51" s="90"/>
      <c r="W51" s="91"/>
      <c r="X51" s="84"/>
    </row>
    <row r="52" spans="4:24" x14ac:dyDescent="0.2">
      <c r="D52" s="100"/>
      <c r="E52" s="101"/>
      <c r="F52" s="101"/>
      <c r="G52" s="101"/>
      <c r="H52" s="101"/>
      <c r="I52" s="101"/>
      <c r="J52" s="26"/>
      <c r="O52" s="80"/>
      <c r="P52" s="88"/>
      <c r="Q52" s="88"/>
      <c r="R52" s="88"/>
      <c r="S52" s="89"/>
      <c r="T52" s="90"/>
      <c r="U52" s="89"/>
      <c r="V52" s="90"/>
      <c r="W52" s="91"/>
      <c r="X52" s="84"/>
    </row>
    <row r="53" spans="4:24" x14ac:dyDescent="0.2">
      <c r="D53" s="26"/>
      <c r="E53" s="26"/>
      <c r="F53" s="26"/>
      <c r="G53" s="26"/>
      <c r="H53" s="26"/>
      <c r="I53" s="26"/>
      <c r="J53" s="26"/>
      <c r="O53" s="80"/>
      <c r="P53" s="88"/>
      <c r="Q53" s="88"/>
      <c r="R53" s="88"/>
      <c r="S53" s="89"/>
      <c r="T53" s="90"/>
      <c r="U53" s="89"/>
      <c r="V53" s="90"/>
      <c r="W53" s="91"/>
      <c r="X53" s="84"/>
    </row>
    <row r="54" spans="4:24" x14ac:dyDescent="0.2">
      <c r="D54" s="26"/>
      <c r="E54" s="26"/>
      <c r="F54" s="26"/>
      <c r="G54" s="26"/>
      <c r="H54" s="26"/>
      <c r="I54" s="26"/>
      <c r="J54" s="26"/>
      <c r="O54" s="80"/>
      <c r="P54" s="88"/>
      <c r="Q54" s="88"/>
      <c r="R54" s="88"/>
      <c r="S54" s="89"/>
      <c r="T54" s="90"/>
      <c r="U54" s="89"/>
      <c r="V54" s="90"/>
      <c r="W54" s="91"/>
      <c r="X54" s="84"/>
    </row>
    <row r="55" spans="4:24" x14ac:dyDescent="0.2">
      <c r="O55" s="80"/>
      <c r="P55" s="88"/>
      <c r="Q55" s="88"/>
      <c r="R55" s="88"/>
      <c r="S55" s="89"/>
      <c r="T55" s="90"/>
      <c r="U55" s="89"/>
      <c r="V55" s="90"/>
      <c r="W55" s="91"/>
      <c r="X55" s="84"/>
    </row>
    <row r="56" spans="4:24" x14ac:dyDescent="0.2">
      <c r="O56" s="80"/>
      <c r="P56" s="88"/>
      <c r="Q56" s="88"/>
      <c r="R56" s="88"/>
      <c r="S56" s="89"/>
      <c r="T56" s="90"/>
      <c r="U56" s="89"/>
      <c r="V56" s="90"/>
      <c r="W56" s="91"/>
      <c r="X56" s="84"/>
    </row>
    <row r="57" spans="4:24" x14ac:dyDescent="0.2">
      <c r="O57" s="80"/>
      <c r="P57" s="88"/>
      <c r="Q57" s="88"/>
      <c r="R57" s="88"/>
      <c r="S57" s="89"/>
      <c r="T57" s="90"/>
      <c r="U57" s="89"/>
      <c r="V57" s="90"/>
      <c r="W57" s="91"/>
      <c r="X57" s="84"/>
    </row>
    <row r="58" spans="4:24" x14ac:dyDescent="0.2">
      <c r="O58" s="80"/>
      <c r="P58" s="88"/>
      <c r="Q58" s="88"/>
      <c r="R58" s="88"/>
      <c r="S58" s="89"/>
      <c r="T58" s="90"/>
      <c r="U58" s="89"/>
      <c r="V58" s="90"/>
      <c r="W58" s="91"/>
      <c r="X58" s="84"/>
    </row>
    <row r="59" spans="4:24" x14ac:dyDescent="0.2">
      <c r="O59" s="80"/>
      <c r="P59" s="88"/>
      <c r="Q59" s="88"/>
      <c r="R59" s="88"/>
      <c r="S59" s="89"/>
      <c r="T59" s="90"/>
      <c r="U59" s="89"/>
      <c r="V59" s="90"/>
      <c r="W59" s="91"/>
      <c r="X59" s="84"/>
    </row>
    <row r="60" spans="4:24" x14ac:dyDescent="0.2">
      <c r="O60" s="80"/>
      <c r="P60" s="88"/>
      <c r="Q60" s="88"/>
      <c r="R60" s="88"/>
      <c r="S60" s="89"/>
      <c r="T60" s="90"/>
      <c r="U60" s="89"/>
      <c r="V60" s="90"/>
      <c r="W60" s="91"/>
      <c r="X60" s="84"/>
    </row>
    <row r="61" spans="4:24" x14ac:dyDescent="0.2">
      <c r="O61" s="80"/>
      <c r="P61" s="88"/>
      <c r="Q61" s="88"/>
      <c r="R61" s="88"/>
      <c r="S61" s="89"/>
      <c r="T61" s="90"/>
      <c r="U61" s="89"/>
      <c r="V61" s="90"/>
      <c r="W61" s="91"/>
      <c r="X61" s="84"/>
    </row>
    <row r="62" spans="4:24" x14ac:dyDescent="0.2">
      <c r="O62" s="80"/>
      <c r="P62" s="88"/>
      <c r="Q62" s="88"/>
      <c r="R62" s="88"/>
      <c r="S62" s="89"/>
      <c r="T62" s="90"/>
      <c r="U62" s="89"/>
      <c r="V62" s="90"/>
      <c r="W62" s="91"/>
      <c r="X62" s="84"/>
    </row>
    <row r="63" spans="4:24" x14ac:dyDescent="0.2">
      <c r="O63" s="79"/>
      <c r="P63" s="88"/>
      <c r="Q63" s="88"/>
      <c r="R63" s="88"/>
      <c r="S63" s="81"/>
      <c r="T63" s="82"/>
      <c r="U63" s="81"/>
      <c r="V63" s="82"/>
      <c r="W63" s="83"/>
      <c r="X63" s="84"/>
    </row>
    <row r="64" spans="4:24" x14ac:dyDescent="0.2">
      <c r="O64" s="80"/>
      <c r="P64" s="88"/>
      <c r="Q64" s="88"/>
      <c r="R64" s="88"/>
      <c r="S64" s="89"/>
      <c r="T64" s="90"/>
      <c r="U64" s="89"/>
      <c r="V64" s="90"/>
      <c r="W64" s="91"/>
      <c r="X64" s="84"/>
    </row>
    <row r="65" spans="15:24" x14ac:dyDescent="0.2">
      <c r="O65" s="80"/>
      <c r="P65" s="88"/>
      <c r="Q65" s="88"/>
      <c r="R65" s="88"/>
      <c r="S65" s="89"/>
      <c r="T65" s="90"/>
      <c r="U65" s="89"/>
      <c r="V65" s="90"/>
      <c r="W65" s="91"/>
      <c r="X65" s="84"/>
    </row>
    <row r="66" spans="15:24" x14ac:dyDescent="0.2">
      <c r="O66" s="80"/>
      <c r="P66" s="88"/>
      <c r="Q66" s="88"/>
      <c r="R66" s="88"/>
      <c r="S66" s="89"/>
      <c r="T66" s="90"/>
      <c r="U66" s="89"/>
      <c r="V66" s="90"/>
      <c r="W66" s="91"/>
      <c r="X66" s="84"/>
    </row>
    <row r="67" spans="15:24" x14ac:dyDescent="0.2">
      <c r="O67" s="80"/>
      <c r="P67" s="88"/>
      <c r="Q67" s="88"/>
      <c r="R67" s="88"/>
      <c r="S67" s="89"/>
      <c r="T67" s="90"/>
      <c r="U67" s="89"/>
      <c r="V67" s="90"/>
      <c r="W67" s="91"/>
      <c r="X67" s="84"/>
    </row>
    <row r="68" spans="15:24" x14ac:dyDescent="0.2">
      <c r="O68" s="80"/>
      <c r="P68" s="88"/>
      <c r="Q68" s="88"/>
      <c r="R68" s="88"/>
      <c r="S68" s="89"/>
      <c r="T68" s="90"/>
      <c r="U68" s="89"/>
      <c r="V68" s="90"/>
      <c r="W68" s="91"/>
      <c r="X68" s="84"/>
    </row>
    <row r="69" spans="15:24" x14ac:dyDescent="0.2">
      <c r="O69" s="80"/>
      <c r="P69" s="88"/>
      <c r="Q69" s="88"/>
      <c r="R69" s="88"/>
      <c r="S69" s="89"/>
      <c r="T69" s="90"/>
      <c r="U69" s="89"/>
      <c r="V69" s="90"/>
      <c r="W69" s="91"/>
      <c r="X69" s="84"/>
    </row>
    <row r="70" spans="15:24" x14ac:dyDescent="0.2">
      <c r="O70" s="80"/>
      <c r="P70" s="88"/>
      <c r="Q70" s="88"/>
      <c r="R70" s="88"/>
      <c r="S70" s="89"/>
      <c r="T70" s="90"/>
      <c r="U70" s="89"/>
      <c r="V70" s="90"/>
      <c r="W70" s="91"/>
      <c r="X70" s="84"/>
    </row>
    <row r="71" spans="15:24" x14ac:dyDescent="0.2">
      <c r="O71" s="80"/>
      <c r="P71" s="88"/>
      <c r="Q71" s="88"/>
      <c r="R71" s="88"/>
      <c r="S71" s="89"/>
      <c r="T71" s="90"/>
      <c r="U71" s="89"/>
      <c r="V71" s="90"/>
      <c r="W71" s="91"/>
      <c r="X71" s="84"/>
    </row>
    <row r="72" spans="15:24" x14ac:dyDescent="0.2">
      <c r="O72" s="80"/>
      <c r="P72" s="88"/>
      <c r="Q72" s="88"/>
      <c r="R72" s="88"/>
      <c r="S72" s="89"/>
      <c r="T72" s="90"/>
      <c r="U72" s="89"/>
      <c r="V72" s="90"/>
      <c r="W72" s="91"/>
      <c r="X72" s="84"/>
    </row>
    <row r="73" spans="15:24" x14ac:dyDescent="0.2">
      <c r="O73" s="80"/>
      <c r="P73" s="88"/>
      <c r="Q73" s="88"/>
      <c r="R73" s="88"/>
      <c r="S73" s="89"/>
      <c r="T73" s="90"/>
      <c r="U73" s="89"/>
      <c r="V73" s="90"/>
      <c r="W73" s="91"/>
      <c r="X73" s="84"/>
    </row>
    <row r="74" spans="15:24" x14ac:dyDescent="0.2">
      <c r="O74" s="80"/>
      <c r="P74" s="88"/>
      <c r="Q74" s="88"/>
      <c r="R74" s="88"/>
      <c r="S74" s="89"/>
      <c r="T74" s="90"/>
      <c r="U74" s="89"/>
      <c r="V74" s="90"/>
      <c r="W74" s="91"/>
      <c r="X74" s="84"/>
    </row>
    <row r="75" spans="15:24" x14ac:dyDescent="0.2">
      <c r="O75" s="80"/>
      <c r="P75" s="88"/>
      <c r="Q75" s="88"/>
      <c r="R75" s="88"/>
      <c r="S75" s="89"/>
      <c r="T75" s="90"/>
      <c r="U75" s="89"/>
      <c r="V75" s="90"/>
      <c r="W75" s="91"/>
      <c r="X75" s="84"/>
    </row>
    <row r="76" spans="15:24" x14ac:dyDescent="0.2">
      <c r="O76" s="80"/>
      <c r="P76" s="88"/>
      <c r="Q76" s="88"/>
      <c r="R76" s="88"/>
      <c r="S76" s="89"/>
      <c r="T76" s="90"/>
      <c r="U76" s="89"/>
      <c r="V76" s="90"/>
      <c r="W76" s="91"/>
      <c r="X76" s="84"/>
    </row>
    <row r="77" spans="15:24" x14ac:dyDescent="0.2">
      <c r="O77" s="80"/>
      <c r="P77" s="88"/>
      <c r="Q77" s="88"/>
      <c r="R77" s="88"/>
      <c r="S77" s="89"/>
      <c r="T77" s="90"/>
      <c r="U77" s="89"/>
      <c r="V77" s="90"/>
      <c r="W77" s="91"/>
      <c r="X77" s="84"/>
    </row>
    <row r="78" spans="15:24" x14ac:dyDescent="0.2">
      <c r="O78" s="79"/>
      <c r="P78" s="88"/>
      <c r="Q78" s="88"/>
      <c r="R78" s="88"/>
      <c r="S78" s="102"/>
      <c r="T78" s="82"/>
      <c r="U78" s="102"/>
      <c r="V78" s="82"/>
      <c r="W78" s="83"/>
      <c r="X78" s="84"/>
    </row>
    <row r="79" spans="15:24" x14ac:dyDescent="0.2">
      <c r="O79" s="79"/>
      <c r="P79" s="103"/>
      <c r="Q79" s="103"/>
      <c r="R79" s="103"/>
      <c r="S79" s="81"/>
      <c r="T79" s="104"/>
      <c r="U79" s="81"/>
      <c r="V79" s="104"/>
      <c r="W79" s="105"/>
      <c r="X79" s="84"/>
    </row>
    <row r="80" spans="15:24" x14ac:dyDescent="0.2">
      <c r="O80" s="84"/>
      <c r="P80" s="84"/>
      <c r="Q80" s="84"/>
      <c r="R80" s="84"/>
      <c r="S80" s="84"/>
      <c r="T80" s="84"/>
      <c r="U80" s="84"/>
      <c r="V80" s="84"/>
      <c r="W80" s="84"/>
      <c r="X80" s="84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0"/>
  <sheetViews>
    <sheetView showGridLines="0" topLeftCell="A7" workbookViewId="0">
      <selection activeCell="N39" sqref="N39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3.140625" style="19" customWidth="1"/>
    <col min="4" max="5" width="9.140625" style="19"/>
    <col min="6" max="6" width="23" style="19" customWidth="1"/>
    <col min="7" max="7" width="9.28515625" style="19" bestFit="1" customWidth="1"/>
    <col min="8" max="8" width="11.42578125" style="19" bestFit="1" customWidth="1"/>
    <col min="9" max="9" width="10" style="14" bestFit="1" customWidth="1"/>
    <col min="10" max="10" width="11.85546875" style="19" bestFit="1" customWidth="1"/>
    <col min="11" max="11" width="7.85546875" style="19" bestFit="1" customWidth="1"/>
    <col min="12" max="12" width="11.42578125" style="19" bestFit="1" customWidth="1"/>
    <col min="13" max="13" width="10" style="19" bestFit="1" customWidth="1"/>
    <col min="14" max="16384" width="9.140625" style="19"/>
  </cols>
  <sheetData>
    <row r="1" spans="2:54" x14ac:dyDescent="0.2">
      <c r="B1" s="17" t="s">
        <v>0</v>
      </c>
      <c r="C1" s="17"/>
      <c r="D1" s="17"/>
      <c r="E1" s="17"/>
      <c r="F1" s="17"/>
      <c r="G1" s="18"/>
      <c r="H1" s="18"/>
      <c r="I1" s="1"/>
      <c r="J1" s="18"/>
      <c r="K1" s="18"/>
      <c r="L1" s="17"/>
      <c r="M1" s="17"/>
    </row>
    <row r="2" spans="2:54" s="24" customFormat="1" ht="15.75" x14ac:dyDescent="0.25">
      <c r="B2" s="20" t="s">
        <v>0</v>
      </c>
      <c r="C2" s="21" t="s">
        <v>1</v>
      </c>
      <c r="D2" s="22"/>
      <c r="E2" s="22"/>
      <c r="F2" s="22"/>
      <c r="G2" s="22"/>
      <c r="H2" s="22"/>
      <c r="I2" s="2"/>
      <c r="J2" s="22"/>
      <c r="K2" s="23"/>
      <c r="L2" s="20"/>
      <c r="M2" s="20"/>
    </row>
    <row r="3" spans="2:54" s="24" customFormat="1" ht="15.75" x14ac:dyDescent="0.25">
      <c r="B3" s="20" t="s">
        <v>0</v>
      </c>
      <c r="C3" s="25" t="s">
        <v>2</v>
      </c>
      <c r="D3" s="22"/>
      <c r="E3" s="22"/>
      <c r="F3" s="22"/>
      <c r="G3" s="22"/>
      <c r="H3" s="22"/>
      <c r="I3" s="2"/>
      <c r="J3" s="22"/>
      <c r="K3" s="23"/>
      <c r="L3" s="20"/>
      <c r="M3" s="20"/>
    </row>
    <row r="4" spans="2:54" s="24" customFormat="1" ht="15.75" x14ac:dyDescent="0.25">
      <c r="B4" s="20"/>
      <c r="C4" s="25" t="s">
        <v>74</v>
      </c>
      <c r="D4" s="22"/>
      <c r="E4" s="22"/>
      <c r="F4" s="22"/>
      <c r="G4" s="22"/>
      <c r="H4" s="22"/>
      <c r="I4" s="2"/>
      <c r="J4" s="22"/>
      <c r="K4" s="23"/>
      <c r="L4" s="20"/>
      <c r="M4" s="20"/>
    </row>
    <row r="5" spans="2:54" ht="13.5" thickBot="1" x14ac:dyDescent="0.25">
      <c r="B5" s="26"/>
      <c r="C5" s="26"/>
      <c r="D5" s="26"/>
      <c r="E5" s="26"/>
      <c r="F5" s="26"/>
      <c r="G5" s="27"/>
      <c r="H5" s="27"/>
      <c r="I5" s="3"/>
      <c r="J5" s="27"/>
      <c r="K5" s="27"/>
      <c r="L5" s="26"/>
      <c r="M5" s="26"/>
    </row>
    <row r="6" spans="2:54" ht="13.5" thickBot="1" x14ac:dyDescent="0.25">
      <c r="B6" s="26"/>
      <c r="C6" s="28" t="s">
        <v>3</v>
      </c>
      <c r="D6" s="29"/>
      <c r="E6" s="30" t="s">
        <v>77</v>
      </c>
      <c r="F6" s="31"/>
      <c r="G6" s="32"/>
      <c r="H6" s="32"/>
      <c r="I6" s="4"/>
      <c r="J6" s="32"/>
      <c r="K6" s="32"/>
      <c r="L6" s="33"/>
      <c r="M6" s="26"/>
    </row>
    <row r="7" spans="2:54" ht="39" thickBot="1" x14ac:dyDescent="0.25">
      <c r="B7" s="26"/>
      <c r="C7" s="34" t="s">
        <v>4</v>
      </c>
      <c r="D7" s="35"/>
      <c r="E7" s="35"/>
      <c r="F7" s="125">
        <v>4843</v>
      </c>
      <c r="G7" s="66" t="s">
        <v>51</v>
      </c>
      <c r="H7" s="36" t="s">
        <v>5</v>
      </c>
      <c r="I7" s="5" t="s">
        <v>6</v>
      </c>
      <c r="J7" s="37" t="s">
        <v>7</v>
      </c>
      <c r="K7" s="37" t="s">
        <v>8</v>
      </c>
      <c r="L7" s="38" t="s">
        <v>9</v>
      </c>
      <c r="M7" s="38" t="s">
        <v>10</v>
      </c>
    </row>
    <row r="8" spans="2:54" x14ac:dyDescent="0.2">
      <c r="B8" s="26"/>
      <c r="C8" s="39" t="s">
        <v>11</v>
      </c>
      <c r="D8" s="40"/>
      <c r="E8" s="40"/>
      <c r="F8" s="41"/>
      <c r="G8" s="42">
        <v>133</v>
      </c>
      <c r="H8" s="42">
        <v>142205.00494000001</v>
      </c>
      <c r="I8" s="6">
        <v>1.7480976731618761E-2</v>
      </c>
      <c r="J8" s="43">
        <v>172812.48228</v>
      </c>
      <c r="K8" s="44">
        <v>1.7707688819887484E-2</v>
      </c>
      <c r="L8" s="7">
        <v>18405.570050000002</v>
      </c>
      <c r="M8" s="7">
        <v>15416.957179999999</v>
      </c>
    </row>
    <row r="9" spans="2:54" x14ac:dyDescent="0.2">
      <c r="B9" s="26">
        <v>2</v>
      </c>
      <c r="C9" s="45" t="s">
        <v>0</v>
      </c>
      <c r="D9" s="26" t="s">
        <v>12</v>
      </c>
      <c r="E9" s="26"/>
      <c r="F9" s="46"/>
      <c r="G9" s="47">
        <v>129</v>
      </c>
      <c r="H9" s="47">
        <v>140164.00494000001</v>
      </c>
      <c r="I9" s="8">
        <v>1.7230080685278565E-2</v>
      </c>
      <c r="J9" s="47">
        <v>170481.48228</v>
      </c>
      <c r="K9" s="48">
        <v>1.746883672949115E-2</v>
      </c>
      <c r="L9" s="9">
        <v>18148.570050000002</v>
      </c>
      <c r="M9" s="9">
        <v>15200.957179999999</v>
      </c>
    </row>
    <row r="10" spans="2:54" x14ac:dyDescent="0.2">
      <c r="B10" s="26">
        <v>3</v>
      </c>
      <c r="C10" s="45"/>
      <c r="D10" s="26" t="s">
        <v>13</v>
      </c>
      <c r="E10" s="26"/>
      <c r="F10" s="46"/>
      <c r="G10" s="47">
        <v>4</v>
      </c>
      <c r="H10" s="47">
        <v>2041</v>
      </c>
      <c r="I10" s="8">
        <v>2.5089604634019494E-4</v>
      </c>
      <c r="J10" s="47">
        <v>2331</v>
      </c>
      <c r="K10" s="48">
        <v>2.3885209039633574E-4</v>
      </c>
      <c r="L10" s="9">
        <v>257</v>
      </c>
      <c r="M10" s="9">
        <v>216</v>
      </c>
      <c r="BA10" s="19">
        <v>837</v>
      </c>
      <c r="BB10" s="19">
        <v>1028</v>
      </c>
    </row>
    <row r="11" spans="2:54" x14ac:dyDescent="0.2">
      <c r="B11" s="26" t="s">
        <v>0</v>
      </c>
      <c r="C11" s="49" t="s">
        <v>14</v>
      </c>
      <c r="D11" s="50"/>
      <c r="E11" s="50"/>
      <c r="F11" s="51"/>
      <c r="G11" s="52">
        <v>2334.8932038834955</v>
      </c>
      <c r="H11" s="52">
        <v>4315302.0939499997</v>
      </c>
      <c r="I11" s="10">
        <v>0.53047145229574688</v>
      </c>
      <c r="J11" s="53">
        <v>5183577.5501793949</v>
      </c>
      <c r="K11" s="54">
        <v>0.53114900625991657</v>
      </c>
      <c r="L11" s="11">
        <v>552834.15156000003</v>
      </c>
      <c r="M11" s="11">
        <v>463313.20347000001</v>
      </c>
      <c r="BA11" s="19">
        <v>713</v>
      </c>
      <c r="BB11" s="19">
        <v>877</v>
      </c>
    </row>
    <row r="12" spans="2:54" x14ac:dyDescent="0.2">
      <c r="B12" s="26">
        <v>4</v>
      </c>
      <c r="C12" s="45"/>
      <c r="D12" s="55" t="s">
        <v>15</v>
      </c>
      <c r="E12" s="26"/>
      <c r="F12" s="46"/>
      <c r="G12" s="47">
        <v>59.611650485436897</v>
      </c>
      <c r="H12" s="47">
        <v>142014.62607</v>
      </c>
      <c r="I12" s="8">
        <v>1.7457573838042219E-2</v>
      </c>
      <c r="J12" s="47">
        <v>169750.63741515399</v>
      </c>
      <c r="K12" s="48">
        <v>1.7393948774225645E-2</v>
      </c>
      <c r="L12" s="9">
        <v>18458.402839999999</v>
      </c>
      <c r="M12" s="9">
        <v>15279.57417</v>
      </c>
      <c r="BA12" s="19">
        <v>124</v>
      </c>
      <c r="BB12" s="19">
        <v>151</v>
      </c>
    </row>
    <row r="13" spans="2:54" x14ac:dyDescent="0.2">
      <c r="B13" s="26">
        <v>5</v>
      </c>
      <c r="C13" s="45"/>
      <c r="D13" s="26" t="s">
        <v>16</v>
      </c>
      <c r="E13" s="26"/>
      <c r="F13" s="46"/>
      <c r="G13" s="47">
        <v>75.990291262135926</v>
      </c>
      <c r="H13" s="47">
        <v>141541.10999999999</v>
      </c>
      <c r="I13" s="8">
        <v>1.7399365454974336E-2</v>
      </c>
      <c r="J13" s="47">
        <v>176845.24</v>
      </c>
      <c r="K13" s="48">
        <v>1.8120916023441309E-2</v>
      </c>
      <c r="L13" s="9">
        <v>18225.14</v>
      </c>
      <c r="M13" s="9">
        <v>15046.1</v>
      </c>
      <c r="BA13" s="19">
        <v>16222</v>
      </c>
      <c r="BB13" s="19">
        <v>19524</v>
      </c>
    </row>
    <row r="14" spans="2:54" x14ac:dyDescent="0.2">
      <c r="B14" s="26">
        <v>6</v>
      </c>
      <c r="C14" s="45"/>
      <c r="D14" s="26" t="s">
        <v>17</v>
      </c>
      <c r="E14" s="26"/>
      <c r="F14" s="46"/>
      <c r="G14" s="47">
        <v>186.14563106796118</v>
      </c>
      <c r="H14" s="47">
        <v>126864.74111</v>
      </c>
      <c r="I14" s="8">
        <v>1.5595228791999703E-2</v>
      </c>
      <c r="J14" s="47">
        <v>157070.409736826</v>
      </c>
      <c r="K14" s="48">
        <v>1.6094635652102042E-2</v>
      </c>
      <c r="L14" s="9">
        <v>16151.35497</v>
      </c>
      <c r="M14" s="9">
        <v>13552.171269999999</v>
      </c>
      <c r="BA14" s="19">
        <v>0</v>
      </c>
      <c r="BB14" s="19">
        <v>0</v>
      </c>
    </row>
    <row r="15" spans="2:54" x14ac:dyDescent="0.2">
      <c r="B15" s="26">
        <v>7</v>
      </c>
      <c r="C15" s="45"/>
      <c r="D15" s="26" t="s">
        <v>18</v>
      </c>
      <c r="E15" s="26"/>
      <c r="F15" s="46"/>
      <c r="G15" s="47">
        <v>346.44660194174759</v>
      </c>
      <c r="H15" s="47">
        <v>1233969.4805299998</v>
      </c>
      <c r="I15" s="8">
        <v>0.15168939929908923</v>
      </c>
      <c r="J15" s="47">
        <v>1489962.76189734</v>
      </c>
      <c r="K15" s="48">
        <v>0.15267298167819712</v>
      </c>
      <c r="L15" s="9">
        <v>157286.95919999998</v>
      </c>
      <c r="M15" s="9">
        <v>131806.12861000001</v>
      </c>
      <c r="BA15" s="19">
        <v>1841</v>
      </c>
      <c r="BB15" s="19">
        <v>2301</v>
      </c>
    </row>
    <row r="16" spans="2:54" x14ac:dyDescent="0.2">
      <c r="B16" s="26">
        <v>8</v>
      </c>
      <c r="C16" s="45" t="s">
        <v>0</v>
      </c>
      <c r="D16" s="26" t="s">
        <v>19</v>
      </c>
      <c r="E16" s="26"/>
      <c r="F16" s="46"/>
      <c r="G16" s="47">
        <v>8</v>
      </c>
      <c r="H16" s="47">
        <v>10146.788560000001</v>
      </c>
      <c r="I16" s="8">
        <v>1.2473244158519941E-3</v>
      </c>
      <c r="J16" s="47">
        <v>12704.521280000001</v>
      </c>
      <c r="K16" s="48">
        <v>1.301802430378692E-3</v>
      </c>
      <c r="L16" s="9">
        <v>1305.4761899999999</v>
      </c>
      <c r="M16" s="9">
        <v>1083.0839299999998</v>
      </c>
      <c r="BA16" s="19">
        <v>2438</v>
      </c>
      <c r="BB16" s="19">
        <v>2959</v>
      </c>
    </row>
    <row r="17" spans="2:54" x14ac:dyDescent="0.2">
      <c r="B17" s="26">
        <v>9</v>
      </c>
      <c r="C17" s="45"/>
      <c r="D17" s="26" t="s">
        <v>20</v>
      </c>
      <c r="E17" s="26"/>
      <c r="F17" s="46"/>
      <c r="G17" s="47">
        <v>78.844660194174764</v>
      </c>
      <c r="H17" s="47">
        <v>37732.240749999997</v>
      </c>
      <c r="I17" s="8">
        <v>4.6383488602309607E-3</v>
      </c>
      <c r="J17" s="47">
        <v>44600.147969999998</v>
      </c>
      <c r="K17" s="48">
        <v>4.5700723185844658E-3</v>
      </c>
      <c r="L17" s="9">
        <v>4784.6455900000001</v>
      </c>
      <c r="M17" s="9">
        <v>4001.5973999999997</v>
      </c>
      <c r="BA17" s="19">
        <v>1333</v>
      </c>
      <c r="BB17" s="19">
        <v>1498</v>
      </c>
    </row>
    <row r="18" spans="2:54" x14ac:dyDescent="0.2">
      <c r="B18" s="26">
        <v>10</v>
      </c>
      <c r="C18" s="45"/>
      <c r="D18" s="26" t="s">
        <v>21</v>
      </c>
      <c r="E18" s="26"/>
      <c r="F18" s="46"/>
      <c r="G18" s="47">
        <v>103.45631067961165</v>
      </c>
      <c r="H18" s="47">
        <v>228756.63348000002</v>
      </c>
      <c r="I18" s="8">
        <v>2.8120595254397387E-2</v>
      </c>
      <c r="J18" s="47">
        <v>267371.64789701899</v>
      </c>
      <c r="K18" s="48">
        <v>2.7396944235485214E-2</v>
      </c>
      <c r="L18" s="9">
        <v>29263.513849999999</v>
      </c>
      <c r="M18" s="9">
        <v>24574.453219999999</v>
      </c>
    </row>
    <row r="19" spans="2:54" x14ac:dyDescent="0.2">
      <c r="B19" s="26">
        <v>11</v>
      </c>
      <c r="C19" s="45"/>
      <c r="D19" s="26" t="s">
        <v>22</v>
      </c>
      <c r="E19" s="26"/>
      <c r="F19" s="46"/>
      <c r="G19" s="47">
        <v>13.922330097087379</v>
      </c>
      <c r="H19" s="47">
        <v>36956</v>
      </c>
      <c r="I19" s="8">
        <v>4.5429271379462243E-3</v>
      </c>
      <c r="J19" s="47">
        <v>45849.119999999995</v>
      </c>
      <c r="K19" s="48">
        <v>4.698051546474665E-3</v>
      </c>
      <c r="L19" s="9">
        <v>4721.6000000000004</v>
      </c>
      <c r="M19" s="9">
        <v>3950.64</v>
      </c>
      <c r="BA19" s="19">
        <v>66</v>
      </c>
      <c r="BB19" s="19">
        <v>77</v>
      </c>
    </row>
    <row r="20" spans="2:54" x14ac:dyDescent="0.2">
      <c r="B20" s="26">
        <v>12</v>
      </c>
      <c r="C20" s="45" t="s">
        <v>0</v>
      </c>
      <c r="D20" s="26" t="s">
        <v>23</v>
      </c>
      <c r="E20" s="26"/>
      <c r="F20" s="46"/>
      <c r="G20" s="47">
        <v>73.689320388349515</v>
      </c>
      <c r="H20" s="47">
        <v>106136.21308</v>
      </c>
      <c r="I20" s="8">
        <v>1.3047112315184949E-2</v>
      </c>
      <c r="J20" s="47">
        <v>141666.697362932</v>
      </c>
      <c r="K20" s="48">
        <v>1.4516253455461764E-2</v>
      </c>
      <c r="L20" s="9">
        <v>13386.062740000001</v>
      </c>
      <c r="M20" s="9">
        <v>11214.584140000001</v>
      </c>
      <c r="BA20" s="19">
        <v>1019</v>
      </c>
      <c r="BB20" s="19">
        <v>1341</v>
      </c>
    </row>
    <row r="21" spans="2:54" x14ac:dyDescent="0.2">
      <c r="B21" s="26">
        <v>13</v>
      </c>
      <c r="C21" s="45"/>
      <c r="D21" s="26" t="s">
        <v>24</v>
      </c>
      <c r="E21" s="26"/>
      <c r="F21" s="46"/>
      <c r="G21" s="47">
        <v>238.90291262135923</v>
      </c>
      <c r="H21" s="47">
        <v>374052.39194</v>
      </c>
      <c r="I21" s="8">
        <v>4.5981512132209204E-2</v>
      </c>
      <c r="J21" s="47">
        <v>452962.36034142302</v>
      </c>
      <c r="K21" s="48">
        <v>4.6413988261864943E-2</v>
      </c>
      <c r="L21" s="9">
        <v>48268.457269999999</v>
      </c>
      <c r="M21" s="9">
        <v>40390.506939999999</v>
      </c>
    </row>
    <row r="22" spans="2:54" x14ac:dyDescent="0.2">
      <c r="B22" s="26">
        <v>14</v>
      </c>
      <c r="C22" s="45"/>
      <c r="D22" s="26" t="s">
        <v>25</v>
      </c>
      <c r="E22" s="26"/>
      <c r="F22" s="46"/>
      <c r="G22" s="47">
        <v>132.53398058252426</v>
      </c>
      <c r="H22" s="47">
        <v>115333.52492</v>
      </c>
      <c r="I22" s="8">
        <v>1.4177719457572928E-2</v>
      </c>
      <c r="J22" s="47">
        <v>134493.95543999999</v>
      </c>
      <c r="K22" s="48">
        <v>1.3781279451958657E-2</v>
      </c>
      <c r="L22" s="9">
        <v>14737.222599999999</v>
      </c>
      <c r="M22" s="9">
        <v>12370.93922</v>
      </c>
      <c r="BA22" s="19">
        <v>178</v>
      </c>
      <c r="BB22" s="19">
        <v>219</v>
      </c>
    </row>
    <row r="23" spans="2:54" x14ac:dyDescent="0.2">
      <c r="B23" s="26">
        <v>15</v>
      </c>
      <c r="C23" s="45"/>
      <c r="D23" s="26" t="s">
        <v>26</v>
      </c>
      <c r="E23" s="26"/>
      <c r="F23" s="46"/>
      <c r="G23" s="47">
        <v>425.13592233009706</v>
      </c>
      <c r="H23" s="47">
        <v>813894.64604000002</v>
      </c>
      <c r="I23" s="8">
        <v>0.10005044038652053</v>
      </c>
      <c r="J23" s="47">
        <v>957654.17719588999</v>
      </c>
      <c r="K23" s="48">
        <v>9.8128572329481439E-2</v>
      </c>
      <c r="L23" s="9">
        <v>104273.27762000001</v>
      </c>
      <c r="M23" s="9">
        <v>87698.977740000002</v>
      </c>
      <c r="BA23" s="19">
        <v>7563</v>
      </c>
      <c r="BB23" s="19">
        <v>8984</v>
      </c>
    </row>
    <row r="24" spans="2:54" x14ac:dyDescent="0.2">
      <c r="B24" s="26">
        <v>16</v>
      </c>
      <c r="C24" s="45"/>
      <c r="D24" s="26" t="s">
        <v>27</v>
      </c>
      <c r="E24" s="26"/>
      <c r="F24" s="46"/>
      <c r="G24" s="47">
        <v>251.37864077669903</v>
      </c>
      <c r="H24" s="47">
        <v>234054.43507000001</v>
      </c>
      <c r="I24" s="8">
        <v>2.8771843403944567E-2</v>
      </c>
      <c r="J24" s="47">
        <v>280507.04872238002</v>
      </c>
      <c r="K24" s="48">
        <v>2.8742897879985956E-2</v>
      </c>
      <c r="L24" s="9">
        <v>30237.194449999999</v>
      </c>
      <c r="M24" s="9">
        <v>25090.478869999999</v>
      </c>
    </row>
    <row r="25" spans="2:54" x14ac:dyDescent="0.2">
      <c r="B25" s="26">
        <v>17</v>
      </c>
      <c r="C25" s="45"/>
      <c r="D25" s="26" t="s">
        <v>28</v>
      </c>
      <c r="E25" s="26"/>
      <c r="F25" s="46"/>
      <c r="G25" s="47">
        <v>57.922330097087382</v>
      </c>
      <c r="H25" s="47">
        <v>82204.198100000009</v>
      </c>
      <c r="I25" s="8">
        <v>1.0105197597185775E-2</v>
      </c>
      <c r="J25" s="47">
        <v>96750.995206652005</v>
      </c>
      <c r="K25" s="48">
        <v>9.9138470411989244E-3</v>
      </c>
      <c r="L25" s="9">
        <v>10412.629209999999</v>
      </c>
      <c r="M25" s="9">
        <v>8705.5022800000006</v>
      </c>
      <c r="BA25" s="19">
        <v>278</v>
      </c>
      <c r="BB25" s="19">
        <v>310</v>
      </c>
    </row>
    <row r="26" spans="2:54" x14ac:dyDescent="0.2">
      <c r="B26" s="26">
        <v>18</v>
      </c>
      <c r="C26" s="45" t="s">
        <v>0</v>
      </c>
      <c r="D26" s="26" t="s">
        <v>29</v>
      </c>
      <c r="E26" s="26"/>
      <c r="F26" s="46"/>
      <c r="G26" s="47">
        <v>67.766990291262132</v>
      </c>
      <c r="H26" s="47">
        <v>137961.89387</v>
      </c>
      <c r="I26" s="8">
        <v>1.695937957745643E-2</v>
      </c>
      <c r="J26" s="47">
        <v>162804.53963735001</v>
      </c>
      <c r="K26" s="48">
        <v>1.6682198463489555E-2</v>
      </c>
      <c r="L26" s="9">
        <v>17688.405839999999</v>
      </c>
      <c r="M26" s="9">
        <v>14877.745939999999</v>
      </c>
      <c r="BA26" s="19">
        <v>482</v>
      </c>
      <c r="BB26" s="19">
        <v>615</v>
      </c>
    </row>
    <row r="27" spans="2:54" x14ac:dyDescent="0.2">
      <c r="B27" s="26">
        <v>19</v>
      </c>
      <c r="C27" s="45"/>
      <c r="D27" s="26" t="s">
        <v>30</v>
      </c>
      <c r="E27" s="26"/>
      <c r="F27" s="46"/>
      <c r="G27" s="47">
        <v>166.14563106796118</v>
      </c>
      <c r="H27" s="47">
        <v>228699.65902999998</v>
      </c>
      <c r="I27" s="8">
        <v>2.8113591499254117E-2</v>
      </c>
      <c r="J27" s="47">
        <v>280922.72068590397</v>
      </c>
      <c r="K27" s="48">
        <v>2.8785490808946424E-2</v>
      </c>
      <c r="L27" s="9">
        <v>29189.158169999999</v>
      </c>
      <c r="M27" s="9">
        <v>24993.390500000001</v>
      </c>
      <c r="BA27" s="19">
        <v>631</v>
      </c>
      <c r="BB27" s="19">
        <v>788</v>
      </c>
    </row>
    <row r="28" spans="2:54" x14ac:dyDescent="0.2">
      <c r="B28" s="26">
        <v>20</v>
      </c>
      <c r="C28" s="45"/>
      <c r="D28" s="26" t="s">
        <v>31</v>
      </c>
      <c r="E28" s="26"/>
      <c r="F28" s="46"/>
      <c r="G28" s="47">
        <v>49</v>
      </c>
      <c r="H28" s="47">
        <v>264983.51140000002</v>
      </c>
      <c r="I28" s="8">
        <v>3.2573892873886318E-2</v>
      </c>
      <c r="J28" s="47">
        <v>311660.569390524</v>
      </c>
      <c r="K28" s="48">
        <v>3.1935125908639603E-2</v>
      </c>
      <c r="L28" s="9">
        <v>34444.651019999998</v>
      </c>
      <c r="M28" s="9">
        <v>28677.329239999999</v>
      </c>
    </row>
    <row r="29" spans="2:54" x14ac:dyDescent="0.2">
      <c r="B29" s="26" t="s">
        <v>0</v>
      </c>
      <c r="C29" s="49" t="s">
        <v>32</v>
      </c>
      <c r="D29" s="50"/>
      <c r="E29" s="50"/>
      <c r="F29" s="51"/>
      <c r="G29" s="52">
        <v>2149.6504854368932</v>
      </c>
      <c r="H29" s="52">
        <v>3474937.11515</v>
      </c>
      <c r="I29" s="10">
        <v>0.42716706686523159</v>
      </c>
      <c r="J29" s="53">
        <v>4183506.6918472624</v>
      </c>
      <c r="K29" s="54">
        <v>0.42867409632551601</v>
      </c>
      <c r="L29" s="11">
        <v>447306.16071000003</v>
      </c>
      <c r="M29" s="11">
        <v>372071.85620999994</v>
      </c>
      <c r="BA29" s="19">
        <v>393</v>
      </c>
      <c r="BB29" s="19">
        <v>432</v>
      </c>
    </row>
    <row r="30" spans="2:54" x14ac:dyDescent="0.2">
      <c r="B30" s="26">
        <v>22</v>
      </c>
      <c r="C30" s="45"/>
      <c r="D30" s="26" t="s">
        <v>33</v>
      </c>
      <c r="E30" s="26"/>
      <c r="F30" s="46"/>
      <c r="G30" s="47">
        <v>877.59223300970871</v>
      </c>
      <c r="H30" s="47">
        <v>1493423.5409200001</v>
      </c>
      <c r="I30" s="8">
        <v>0.18358356782371499</v>
      </c>
      <c r="J30" s="47">
        <v>1744626.2435640339</v>
      </c>
      <c r="K30" s="48">
        <v>0.17876774999381223</v>
      </c>
      <c r="L30" s="9">
        <v>192743.91888000001</v>
      </c>
      <c r="M30" s="9">
        <v>159008.93056000001</v>
      </c>
    </row>
    <row r="31" spans="2:54" x14ac:dyDescent="0.2">
      <c r="B31" s="26">
        <v>23</v>
      </c>
      <c r="C31" s="45"/>
      <c r="D31" s="26" t="s">
        <v>34</v>
      </c>
      <c r="E31" s="26"/>
      <c r="F31" s="46"/>
      <c r="G31" s="47">
        <v>459.37864077669906</v>
      </c>
      <c r="H31" s="47">
        <v>504200.55255000002</v>
      </c>
      <c r="I31" s="8">
        <v>6.1980365113834729E-2</v>
      </c>
      <c r="J31" s="47">
        <v>592393.05911046197</v>
      </c>
      <c r="K31" s="48">
        <v>6.0701124197689374E-2</v>
      </c>
      <c r="L31" s="9">
        <v>64546.437809999996</v>
      </c>
      <c r="M31" s="9">
        <v>54161.462249999997</v>
      </c>
      <c r="BA31" s="19">
        <v>14688</v>
      </c>
      <c r="BB31" s="19">
        <v>17409</v>
      </c>
    </row>
    <row r="32" spans="2:54" x14ac:dyDescent="0.2">
      <c r="B32" s="26">
        <v>24</v>
      </c>
      <c r="C32" s="45"/>
      <c r="D32" s="26" t="s">
        <v>35</v>
      </c>
      <c r="E32" s="26"/>
      <c r="F32" s="46"/>
      <c r="G32" s="47">
        <v>44</v>
      </c>
      <c r="H32" s="47">
        <v>30737.365720000002</v>
      </c>
      <c r="I32" s="8">
        <v>3.7784828682315722E-3</v>
      </c>
      <c r="J32" s="47">
        <v>36050.688450000001</v>
      </c>
      <c r="K32" s="48">
        <v>3.6940292992318907E-3</v>
      </c>
      <c r="L32" s="9">
        <v>3967.07872</v>
      </c>
      <c r="M32" s="9">
        <v>3294.7456299999999</v>
      </c>
      <c r="BA32" s="19">
        <v>4696</v>
      </c>
      <c r="BB32" s="19">
        <v>5376</v>
      </c>
    </row>
    <row r="33" spans="2:54" x14ac:dyDescent="0.2">
      <c r="B33" s="26">
        <v>25</v>
      </c>
      <c r="C33" s="45"/>
      <c r="D33" s="26" t="s">
        <v>36</v>
      </c>
      <c r="E33" s="26"/>
      <c r="F33" s="46"/>
      <c r="G33" s="47">
        <v>211.53398058252426</v>
      </c>
      <c r="H33" s="47">
        <v>335293.08111999999</v>
      </c>
      <c r="I33" s="8">
        <v>4.1216907603248532E-2</v>
      </c>
      <c r="J33" s="47">
        <v>413704.205154647</v>
      </c>
      <c r="K33" s="48">
        <v>4.2391297386075492E-2</v>
      </c>
      <c r="L33" s="9">
        <v>42488.848720000002</v>
      </c>
      <c r="M33" s="9">
        <v>35685.274730000005</v>
      </c>
    </row>
    <row r="34" spans="2:54" x14ac:dyDescent="0.2">
      <c r="B34" s="26">
        <v>26</v>
      </c>
      <c r="C34" s="45" t="s">
        <v>0</v>
      </c>
      <c r="D34" s="26" t="s">
        <v>37</v>
      </c>
      <c r="E34" s="26"/>
      <c r="F34" s="46"/>
      <c r="G34" s="47">
        <v>61</v>
      </c>
      <c r="H34" s="47">
        <v>173620</v>
      </c>
      <c r="I34" s="8">
        <v>2.1342759218806781E-2</v>
      </c>
      <c r="J34" s="47">
        <v>228250</v>
      </c>
      <c r="K34" s="48">
        <v>2.3388240940782339E-2</v>
      </c>
      <c r="L34" s="9">
        <v>22344</v>
      </c>
      <c r="M34" s="9">
        <v>18565</v>
      </c>
      <c r="BA34" s="19">
        <v>633</v>
      </c>
      <c r="BB34" s="19">
        <v>721</v>
      </c>
    </row>
    <row r="35" spans="2:54" x14ac:dyDescent="0.2">
      <c r="B35" s="26">
        <v>27</v>
      </c>
      <c r="C35" s="45"/>
      <c r="D35" s="26" t="s">
        <v>38</v>
      </c>
      <c r="E35" s="26"/>
      <c r="F35" s="46"/>
      <c r="G35" s="47">
        <v>16</v>
      </c>
      <c r="H35" s="47">
        <v>139847</v>
      </c>
      <c r="I35" s="8">
        <v>1.7191111902272044E-2</v>
      </c>
      <c r="J35" s="47">
        <v>190005</v>
      </c>
      <c r="K35" s="48">
        <v>1.946936569530492E-2</v>
      </c>
      <c r="L35" s="9">
        <v>18162</v>
      </c>
      <c r="M35" s="9">
        <v>15056</v>
      </c>
      <c r="BA35" s="19">
        <v>1605</v>
      </c>
      <c r="BB35" s="19">
        <v>1856</v>
      </c>
    </row>
    <row r="36" spans="2:54" x14ac:dyDescent="0.2">
      <c r="B36" s="26">
        <v>28</v>
      </c>
      <c r="C36" s="45"/>
      <c r="D36" s="26" t="s">
        <v>39</v>
      </c>
      <c r="E36" s="26"/>
      <c r="F36" s="46"/>
      <c r="G36" s="47">
        <v>45</v>
      </c>
      <c r="H36" s="47">
        <v>33773</v>
      </c>
      <c r="I36" s="8">
        <v>4.151647316534739E-3</v>
      </c>
      <c r="J36" s="47">
        <v>38245</v>
      </c>
      <c r="K36" s="48">
        <v>3.9188752454774175E-3</v>
      </c>
      <c r="L36" s="9">
        <v>4182</v>
      </c>
      <c r="M36" s="9">
        <v>3509</v>
      </c>
      <c r="BA36" s="19">
        <v>0</v>
      </c>
      <c r="BB36" s="19">
        <v>0</v>
      </c>
    </row>
    <row r="37" spans="2:54" x14ac:dyDescent="0.2">
      <c r="B37" s="26">
        <v>29</v>
      </c>
      <c r="C37" s="45"/>
      <c r="D37" s="26" t="s">
        <v>40</v>
      </c>
      <c r="E37" s="26"/>
      <c r="F37" s="46"/>
      <c r="G37" s="47">
        <v>249.61165048543688</v>
      </c>
      <c r="H37" s="47">
        <v>553445.96845000004</v>
      </c>
      <c r="I37" s="8">
        <v>6.8034005559542018E-2</v>
      </c>
      <c r="J37" s="47">
        <v>678465.83040999994</v>
      </c>
      <c r="K37" s="48">
        <v>6.9520798736985967E-2</v>
      </c>
      <c r="L37" s="9">
        <v>71943.114270000005</v>
      </c>
      <c r="M37" s="9">
        <v>60240.614280000002</v>
      </c>
    </row>
    <row r="38" spans="2:54" x14ac:dyDescent="0.2">
      <c r="B38" s="26">
        <v>30</v>
      </c>
      <c r="C38" s="45"/>
      <c r="D38" s="26" t="s">
        <v>41</v>
      </c>
      <c r="E38" s="26"/>
      <c r="F38" s="46"/>
      <c r="G38" s="47">
        <v>5</v>
      </c>
      <c r="H38" s="47">
        <v>9018</v>
      </c>
      <c r="I38" s="8">
        <v>1.10856469666628E-3</v>
      </c>
      <c r="J38" s="47">
        <v>11976</v>
      </c>
      <c r="K38" s="48">
        <v>1.227152567390183E-3</v>
      </c>
      <c r="L38" s="9">
        <v>1155</v>
      </c>
      <c r="M38" s="9">
        <v>956</v>
      </c>
    </row>
    <row r="39" spans="2:54" x14ac:dyDescent="0.2">
      <c r="B39" s="26">
        <v>31</v>
      </c>
      <c r="C39" s="45"/>
      <c r="D39" s="26" t="s">
        <v>42</v>
      </c>
      <c r="E39" s="26"/>
      <c r="F39" s="46"/>
      <c r="G39" s="47">
        <v>17</v>
      </c>
      <c r="H39" s="47">
        <v>13485</v>
      </c>
      <c r="I39" s="8">
        <v>1.6576840690335759E-3</v>
      </c>
      <c r="J39" s="47">
        <v>15624</v>
      </c>
      <c r="K39" s="48">
        <v>1.6009545518457099E-3</v>
      </c>
      <c r="L39" s="9">
        <v>1695</v>
      </c>
      <c r="M39" s="9">
        <v>1423</v>
      </c>
      <c r="BA39" s="19">
        <v>655</v>
      </c>
      <c r="BB39" s="19">
        <v>818</v>
      </c>
    </row>
    <row r="40" spans="2:54" x14ac:dyDescent="0.2">
      <c r="B40" s="26">
        <v>32</v>
      </c>
      <c r="C40" s="45"/>
      <c r="D40" s="26" t="s">
        <v>43</v>
      </c>
      <c r="E40" s="26"/>
      <c r="F40" s="46"/>
      <c r="G40" s="47">
        <v>121.76699029126213</v>
      </c>
      <c r="H40" s="47">
        <v>235562.33347999997</v>
      </c>
      <c r="I40" s="8">
        <v>2.8957206338462774E-2</v>
      </c>
      <c r="J40" s="47">
        <v>314662.91063</v>
      </c>
      <c r="K40" s="48">
        <v>3.2242768757688063E-2</v>
      </c>
      <c r="L40" s="9">
        <v>30480.65769</v>
      </c>
      <c r="M40" s="9">
        <v>25376.833290000002</v>
      </c>
    </row>
    <row r="41" spans="2:54" x14ac:dyDescent="0.2">
      <c r="B41" s="26">
        <v>33</v>
      </c>
      <c r="C41" s="45"/>
      <c r="D41" s="26" t="s">
        <v>44</v>
      </c>
      <c r="E41" s="26"/>
      <c r="F41" s="46"/>
      <c r="G41" s="47">
        <v>95.766990291262132</v>
      </c>
      <c r="H41" s="47">
        <v>75384.25</v>
      </c>
      <c r="I41" s="8">
        <v>9.266835022695168E-3</v>
      </c>
      <c r="J41" s="47">
        <v>84939.520000000004</v>
      </c>
      <c r="K41" s="48">
        <v>8.703552942626069E-3</v>
      </c>
      <c r="L41" s="9">
        <v>9449.99</v>
      </c>
      <c r="M41" s="9">
        <v>7942.45</v>
      </c>
    </row>
    <row r="42" spans="2:54" x14ac:dyDescent="0.2">
      <c r="B42" s="26">
        <v>34</v>
      </c>
      <c r="C42" s="45"/>
      <c r="D42" s="26" t="s">
        <v>45</v>
      </c>
      <c r="E42" s="26"/>
      <c r="F42" s="46"/>
      <c r="G42" s="47">
        <v>0</v>
      </c>
      <c r="H42" s="47">
        <v>0</v>
      </c>
      <c r="I42" s="8">
        <v>0</v>
      </c>
      <c r="J42" s="47">
        <v>0</v>
      </c>
      <c r="K42" s="48">
        <v>0</v>
      </c>
      <c r="L42" s="9">
        <v>0</v>
      </c>
      <c r="M42" s="9">
        <v>0</v>
      </c>
      <c r="BA42" s="19">
        <v>920</v>
      </c>
      <c r="BB42" s="19">
        <v>1030</v>
      </c>
    </row>
    <row r="43" spans="2:54" x14ac:dyDescent="0.2">
      <c r="B43" s="26">
        <v>35</v>
      </c>
      <c r="C43" s="56"/>
      <c r="D43" s="26" t="s">
        <v>46</v>
      </c>
      <c r="E43" s="26"/>
      <c r="F43" s="46"/>
      <c r="G43" s="47">
        <v>7</v>
      </c>
      <c r="H43" s="47">
        <v>50767.022910000007</v>
      </c>
      <c r="I43" s="8">
        <v>6.2406885509951491E-3</v>
      </c>
      <c r="J43" s="57">
        <v>62814.234528119996</v>
      </c>
      <c r="K43" s="48">
        <v>6.4364269513887389E-3</v>
      </c>
      <c r="L43" s="9">
        <v>6492.1146200000003</v>
      </c>
      <c r="M43" s="9">
        <v>5417.54547</v>
      </c>
      <c r="BA43" s="19">
        <v>6179</v>
      </c>
      <c r="BB43" s="19">
        <v>7608</v>
      </c>
    </row>
    <row r="44" spans="2:54" x14ac:dyDescent="0.2">
      <c r="B44" s="26">
        <v>37</v>
      </c>
      <c r="C44" s="58" t="s">
        <v>47</v>
      </c>
      <c r="D44" s="50"/>
      <c r="E44" s="50"/>
      <c r="F44" s="51"/>
      <c r="G44" s="52">
        <v>188</v>
      </c>
      <c r="H44" s="52">
        <v>196859</v>
      </c>
      <c r="I44" s="10">
        <v>2.4199482991908099E-2</v>
      </c>
      <c r="J44" s="59">
        <v>213563</v>
      </c>
      <c r="K44" s="60">
        <v>2.1883298576281702E-2</v>
      </c>
      <c r="L44" s="11">
        <v>26887</v>
      </c>
      <c r="M44" s="11">
        <v>22189</v>
      </c>
    </row>
    <row r="45" spans="2:54" x14ac:dyDescent="0.2">
      <c r="B45" s="26">
        <v>38</v>
      </c>
      <c r="C45" s="49" t="s">
        <v>48</v>
      </c>
      <c r="D45" s="50"/>
      <c r="E45" s="50"/>
      <c r="F45" s="51"/>
      <c r="G45" s="52">
        <v>37</v>
      </c>
      <c r="H45" s="52">
        <v>5540</v>
      </c>
      <c r="I45" s="10">
        <v>6.8102111549469863E-4</v>
      </c>
      <c r="J45" s="59">
        <v>5718</v>
      </c>
      <c r="K45" s="60">
        <v>5.8591001839821875E-4</v>
      </c>
      <c r="L45" s="11">
        <v>2197.8620498092901</v>
      </c>
      <c r="M45" s="11">
        <v>1870.0882844455482</v>
      </c>
    </row>
    <row r="46" spans="2:54" ht="13.5" thickBot="1" x14ac:dyDescent="0.25">
      <c r="B46" s="26"/>
      <c r="C46" s="61" t="s">
        <v>49</v>
      </c>
      <c r="D46" s="62"/>
      <c r="E46" s="62"/>
      <c r="F46" s="63"/>
      <c r="G46" s="64">
        <v>4842.5436893203887</v>
      </c>
      <c r="H46" s="64">
        <v>8134843.21404</v>
      </c>
      <c r="I46" s="12">
        <v>1</v>
      </c>
      <c r="J46" s="64">
        <v>9759177.7243066579</v>
      </c>
      <c r="K46" s="65">
        <v>1</v>
      </c>
      <c r="L46" s="64">
        <v>1047630.7443698094</v>
      </c>
      <c r="M46" s="64">
        <v>874861.10514444555</v>
      </c>
      <c r="BA46" s="19">
        <v>0</v>
      </c>
      <c r="BB46" s="19">
        <v>0</v>
      </c>
    </row>
    <row r="47" spans="2:54" x14ac:dyDescent="0.2">
      <c r="B47" s="26"/>
      <c r="C47" s="17"/>
      <c r="D47" s="17" t="s">
        <v>0</v>
      </c>
      <c r="E47" s="17"/>
      <c r="F47" s="17"/>
      <c r="G47" s="27"/>
      <c r="H47" s="27" t="s">
        <v>0</v>
      </c>
      <c r="I47" s="3"/>
      <c r="J47" s="13" t="s">
        <v>0</v>
      </c>
      <c r="K47" s="48" t="s">
        <v>0</v>
      </c>
      <c r="L47" s="26"/>
      <c r="M47" s="26"/>
      <c r="BA47" s="19">
        <v>0</v>
      </c>
      <c r="BB47" s="19">
        <v>0</v>
      </c>
    </row>
    <row r="48" spans="2:54" x14ac:dyDescent="0.2">
      <c r="B48" s="26"/>
      <c r="C48" s="26"/>
      <c r="D48" s="26"/>
      <c r="E48" s="26"/>
      <c r="F48" s="26"/>
      <c r="G48" s="27"/>
      <c r="H48" s="27"/>
      <c r="I48" s="3"/>
      <c r="J48" s="13"/>
      <c r="K48" s="48"/>
      <c r="L48" s="26"/>
      <c r="M48" s="26"/>
    </row>
    <row r="50" spans="7:12" x14ac:dyDescent="0.2">
      <c r="G50" s="157"/>
      <c r="H50" s="157"/>
      <c r="I50" s="157"/>
      <c r="J50" s="157"/>
      <c r="K50" s="157"/>
      <c r="L50" s="157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S31" sqref="S31"/>
    </sheetView>
  </sheetViews>
  <sheetFormatPr defaultRowHeight="12.75" x14ac:dyDescent="0.2"/>
  <cols>
    <col min="1" max="1" width="1.85546875" style="19" customWidth="1"/>
    <col min="2" max="2" width="4.7109375" style="19" customWidth="1"/>
    <col min="3" max="3" width="9.140625" style="19"/>
    <col min="4" max="4" width="10.85546875" style="19" customWidth="1"/>
    <col min="5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54</v>
      </c>
    </row>
    <row r="2" spans="2:8" s="24" customFormat="1" ht="15.75" x14ac:dyDescent="0.25">
      <c r="B2" s="22" t="s">
        <v>1</v>
      </c>
      <c r="C2" s="22"/>
      <c r="D2" s="22"/>
      <c r="E2" s="22"/>
      <c r="F2" s="22"/>
      <c r="G2" s="22"/>
      <c r="H2" s="22"/>
    </row>
    <row r="3" spans="2:8" s="24" customFormat="1" ht="15.75" x14ac:dyDescent="0.25">
      <c r="B3" s="68" t="s">
        <v>55</v>
      </c>
      <c r="C3" s="22"/>
      <c r="D3" s="22"/>
      <c r="E3" s="22"/>
      <c r="F3" s="22"/>
      <c r="G3" s="22"/>
      <c r="H3" s="22"/>
    </row>
    <row r="4" spans="2:8" s="24" customFormat="1" ht="15.75" x14ac:dyDescent="0.25">
      <c r="B4" s="22" t="s">
        <v>74</v>
      </c>
      <c r="C4" s="20"/>
      <c r="D4" s="20"/>
      <c r="E4" s="20"/>
      <c r="F4" s="23"/>
      <c r="G4" s="23"/>
      <c r="H4" s="23"/>
    </row>
    <row r="5" spans="2:8" x14ac:dyDescent="0.2">
      <c r="B5" s="69" t="s">
        <v>57</v>
      </c>
      <c r="C5" s="69"/>
      <c r="D5" s="69"/>
      <c r="E5" s="69"/>
      <c r="F5" s="70"/>
      <c r="G5" s="70"/>
      <c r="H5" s="70"/>
    </row>
    <row r="6" spans="2:8" x14ac:dyDescent="0.2">
      <c r="B6" s="71"/>
      <c r="C6" s="71"/>
      <c r="D6" s="71"/>
      <c r="E6" s="71"/>
      <c r="F6" s="71"/>
      <c r="G6" s="71"/>
      <c r="H6" s="71"/>
    </row>
    <row r="7" spans="2:8" x14ac:dyDescent="0.2">
      <c r="B7" s="71"/>
      <c r="C7" s="71"/>
      <c r="D7" s="71"/>
      <c r="E7" s="71"/>
      <c r="F7" s="71"/>
      <c r="G7" s="71"/>
      <c r="H7" s="71"/>
    </row>
    <row r="8" spans="2:8" ht="21.75" customHeight="1" x14ac:dyDescent="0.2">
      <c r="B8" s="72"/>
    </row>
    <row r="9" spans="2:8" x14ac:dyDescent="0.2">
      <c r="B9" s="69"/>
    </row>
    <row r="27" spans="2:2" x14ac:dyDescent="0.2">
      <c r="B27" s="19" t="s">
        <v>54</v>
      </c>
    </row>
    <row r="40" spans="3:24" ht="36" x14ac:dyDescent="0.2">
      <c r="C40" s="73"/>
      <c r="D40" s="74" t="s">
        <v>14</v>
      </c>
      <c r="E40" s="75" t="s">
        <v>11</v>
      </c>
      <c r="F40" s="75" t="s">
        <v>32</v>
      </c>
      <c r="G40" s="74" t="s">
        <v>58</v>
      </c>
      <c r="H40" s="75" t="s">
        <v>48</v>
      </c>
      <c r="I40" s="75" t="s">
        <v>59</v>
      </c>
      <c r="J40" s="76"/>
      <c r="K40" s="77"/>
      <c r="L40" s="72"/>
      <c r="M40" s="72"/>
      <c r="N40" s="72"/>
      <c r="O40" s="72"/>
    </row>
    <row r="41" spans="3:24" x14ac:dyDescent="0.2">
      <c r="C41" s="73" t="s">
        <v>75</v>
      </c>
      <c r="D41" s="78">
        <v>4315302.0939499997</v>
      </c>
      <c r="E41" s="78">
        <v>142205.00494000001</v>
      </c>
      <c r="F41" s="78">
        <v>3474937.11515</v>
      </c>
      <c r="G41" s="78">
        <v>196859</v>
      </c>
      <c r="H41" s="78">
        <v>5540</v>
      </c>
      <c r="I41" s="78">
        <v>8134843.21404</v>
      </c>
      <c r="J41" s="76"/>
      <c r="K41" s="26"/>
      <c r="L41" s="26"/>
      <c r="M41" s="26"/>
      <c r="N41" s="26"/>
      <c r="O41" s="26"/>
    </row>
    <row r="42" spans="3:24" x14ac:dyDescent="0.2">
      <c r="C42" s="73" t="s">
        <v>76</v>
      </c>
      <c r="D42" s="78">
        <v>2942981.6396169541</v>
      </c>
      <c r="E42" s="78">
        <v>44766.557570000004</v>
      </c>
      <c r="F42" s="78">
        <v>1769787.0476088887</v>
      </c>
      <c r="G42" s="78">
        <v>406421</v>
      </c>
      <c r="H42" s="78">
        <v>16271</v>
      </c>
      <c r="I42" s="78">
        <v>5180227.244795843</v>
      </c>
      <c r="J42" s="76"/>
      <c r="K42" s="26"/>
      <c r="L42" s="26"/>
      <c r="M42" s="26"/>
      <c r="N42" s="26"/>
      <c r="O42" s="79"/>
      <c r="P42" s="80"/>
      <c r="Q42" s="80"/>
      <c r="R42" s="80"/>
      <c r="S42" s="81"/>
      <c r="T42" s="82"/>
      <c r="U42" s="81"/>
      <c r="V42" s="82"/>
      <c r="W42" s="83"/>
      <c r="X42" s="84"/>
    </row>
    <row r="43" spans="3:24" x14ac:dyDescent="0.2">
      <c r="C43" s="73" t="s">
        <v>62</v>
      </c>
      <c r="D43" s="85">
        <v>0.4663027576725422</v>
      </c>
      <c r="E43" s="85">
        <v>2.1765901302024102</v>
      </c>
      <c r="F43" s="85">
        <v>0.96347753807153991</v>
      </c>
      <c r="G43" s="86">
        <v>-0.5156278834016943</v>
      </c>
      <c r="H43" s="86">
        <v>-0.6595169319648454</v>
      </c>
      <c r="I43" s="85">
        <v>0.57036416157465319</v>
      </c>
      <c r="J43" s="76"/>
      <c r="K43" s="87"/>
      <c r="L43" s="87"/>
      <c r="M43" s="87"/>
      <c r="N43" s="87"/>
      <c r="O43" s="80"/>
      <c r="P43" s="88"/>
      <c r="Q43" s="80"/>
      <c r="R43" s="80"/>
      <c r="S43" s="89"/>
      <c r="T43" s="90"/>
      <c r="U43" s="89"/>
      <c r="V43" s="90"/>
      <c r="W43" s="91"/>
      <c r="X43" s="84"/>
    </row>
    <row r="44" spans="3:24" ht="8.25" customHeight="1" x14ac:dyDescent="0.2">
      <c r="C44" s="73"/>
      <c r="D44" s="76"/>
      <c r="E44" s="76"/>
      <c r="F44" s="76"/>
      <c r="G44" s="76"/>
      <c r="H44" s="76"/>
      <c r="I44" s="76"/>
      <c r="J44" s="76"/>
      <c r="K44" s="87"/>
      <c r="L44" s="87"/>
      <c r="M44" s="87"/>
      <c r="N44" s="87"/>
      <c r="O44" s="80"/>
      <c r="P44" s="88"/>
      <c r="Q44" s="80"/>
      <c r="R44" s="80"/>
      <c r="S44" s="89"/>
      <c r="T44" s="90"/>
      <c r="U44" s="89"/>
      <c r="V44" s="90"/>
      <c r="W44" s="91"/>
      <c r="X44" s="84"/>
    </row>
    <row r="45" spans="3:24" x14ac:dyDescent="0.2">
      <c r="C45" s="73" t="s">
        <v>75</v>
      </c>
      <c r="D45" s="92">
        <v>0.53047145229574688</v>
      </c>
      <c r="E45" s="92">
        <v>1.7480976731618761E-2</v>
      </c>
      <c r="F45" s="92">
        <v>0.42716706686523159</v>
      </c>
      <c r="G45" s="92">
        <v>2.4199482991908099E-2</v>
      </c>
      <c r="H45" s="92">
        <v>6.8102111549469863E-4</v>
      </c>
      <c r="I45" s="92">
        <v>1</v>
      </c>
      <c r="J45" s="76"/>
      <c r="O45" s="79"/>
      <c r="P45" s="88"/>
      <c r="Q45" s="80"/>
      <c r="R45" s="80"/>
      <c r="S45" s="81"/>
      <c r="T45" s="82"/>
      <c r="U45" s="81"/>
      <c r="V45" s="82"/>
      <c r="W45" s="83"/>
      <c r="X45" s="84"/>
    </row>
    <row r="46" spans="3:24" x14ac:dyDescent="0.2">
      <c r="C46" s="73" t="s">
        <v>76</v>
      </c>
      <c r="D46" s="92">
        <v>0.56811825052144782</v>
      </c>
      <c r="E46" s="92">
        <v>8.6418134677341343E-3</v>
      </c>
      <c r="F46" s="92">
        <v>0.34164274345046369</v>
      </c>
      <c r="G46" s="92">
        <v>7.845621066301646E-2</v>
      </c>
      <c r="H46" s="92">
        <v>3.1409818973378366E-3</v>
      </c>
      <c r="I46" s="92">
        <v>1</v>
      </c>
      <c r="J46" s="76"/>
      <c r="O46" s="80"/>
      <c r="P46" s="93"/>
      <c r="Q46" s="80"/>
      <c r="R46" s="80"/>
      <c r="S46" s="89"/>
      <c r="T46" s="90"/>
      <c r="U46" s="89"/>
      <c r="V46" s="90"/>
      <c r="W46" s="91"/>
      <c r="X46" s="84"/>
    </row>
    <row r="47" spans="3:24" x14ac:dyDescent="0.2">
      <c r="C47" s="94"/>
      <c r="O47" s="80"/>
      <c r="P47" s="88"/>
      <c r="Q47" s="80"/>
      <c r="R47" s="80"/>
      <c r="S47" s="89"/>
      <c r="T47" s="90"/>
      <c r="U47" s="89"/>
      <c r="V47" s="90"/>
      <c r="W47" s="91"/>
      <c r="X47" s="84"/>
    </row>
    <row r="48" spans="3:24" x14ac:dyDescent="0.2">
      <c r="C48" s="94"/>
      <c r="D48" s="95"/>
      <c r="E48" s="95"/>
      <c r="F48" s="95"/>
      <c r="G48" s="96"/>
      <c r="H48" s="95"/>
      <c r="I48" s="95"/>
      <c r="O48" s="80"/>
      <c r="P48" s="88"/>
      <c r="Q48" s="80"/>
      <c r="R48" s="80"/>
      <c r="S48" s="89"/>
      <c r="T48" s="90"/>
      <c r="U48" s="89"/>
      <c r="V48" s="90"/>
      <c r="W48" s="91"/>
      <c r="X48" s="84"/>
    </row>
    <row r="49" spans="4:24" x14ac:dyDescent="0.2">
      <c r="O49" s="80"/>
      <c r="P49" s="88"/>
      <c r="Q49" s="80"/>
      <c r="R49" s="80"/>
      <c r="S49" s="89"/>
      <c r="T49" s="90"/>
      <c r="U49" s="89"/>
      <c r="V49" s="90"/>
      <c r="W49" s="91"/>
      <c r="X49" s="84"/>
    </row>
    <row r="50" spans="4:24" x14ac:dyDescent="0.2">
      <c r="D50" s="97"/>
      <c r="E50" s="98"/>
      <c r="F50" s="99"/>
      <c r="G50" s="98"/>
      <c r="H50" s="98"/>
      <c r="I50" s="98"/>
      <c r="J50" s="26"/>
      <c r="O50" s="80"/>
      <c r="P50" s="88"/>
      <c r="Q50" s="88"/>
      <c r="R50" s="88"/>
      <c r="S50" s="89"/>
      <c r="T50" s="90"/>
      <c r="U50" s="89"/>
      <c r="V50" s="90"/>
      <c r="W50" s="91"/>
      <c r="X50" s="84"/>
    </row>
    <row r="51" spans="4:24" x14ac:dyDescent="0.2">
      <c r="D51" s="100"/>
      <c r="E51" s="101"/>
      <c r="F51" s="101"/>
      <c r="G51" s="101"/>
      <c r="H51" s="101"/>
      <c r="I51" s="101"/>
      <c r="J51" s="26"/>
      <c r="O51" s="80"/>
      <c r="P51" s="88"/>
      <c r="Q51" s="88"/>
      <c r="R51" s="88"/>
      <c r="S51" s="89"/>
      <c r="T51" s="90"/>
      <c r="U51" s="89"/>
      <c r="V51" s="90"/>
      <c r="W51" s="91"/>
      <c r="X51" s="84"/>
    </row>
    <row r="52" spans="4:24" x14ac:dyDescent="0.2">
      <c r="D52" s="100"/>
      <c r="E52" s="101"/>
      <c r="F52" s="101"/>
      <c r="G52" s="101"/>
      <c r="H52" s="101"/>
      <c r="I52" s="101"/>
      <c r="J52" s="26"/>
      <c r="O52" s="80"/>
      <c r="P52" s="88"/>
      <c r="Q52" s="88"/>
      <c r="R52" s="88"/>
      <c r="S52" s="89"/>
      <c r="T52" s="90"/>
      <c r="U52" s="89"/>
      <c r="V52" s="90"/>
      <c r="W52" s="91"/>
      <c r="X52" s="84"/>
    </row>
    <row r="53" spans="4:24" x14ac:dyDescent="0.2">
      <c r="D53" s="26"/>
      <c r="E53" s="26"/>
      <c r="F53" s="26"/>
      <c r="G53" s="26"/>
      <c r="H53" s="26"/>
      <c r="I53" s="26"/>
      <c r="J53" s="26"/>
      <c r="O53" s="80"/>
      <c r="P53" s="88"/>
      <c r="Q53" s="88"/>
      <c r="R53" s="88"/>
      <c r="S53" s="89"/>
      <c r="T53" s="90"/>
      <c r="U53" s="89"/>
      <c r="V53" s="90"/>
      <c r="W53" s="91"/>
      <c r="X53" s="84"/>
    </row>
    <row r="54" spans="4:24" x14ac:dyDescent="0.2">
      <c r="D54" s="26"/>
      <c r="E54" s="26"/>
      <c r="F54" s="26"/>
      <c r="G54" s="26"/>
      <c r="H54" s="26"/>
      <c r="I54" s="26"/>
      <c r="J54" s="26"/>
      <c r="O54" s="80"/>
      <c r="P54" s="88"/>
      <c r="Q54" s="88"/>
      <c r="R54" s="88"/>
      <c r="S54" s="89"/>
      <c r="T54" s="90"/>
      <c r="U54" s="89"/>
      <c r="V54" s="90"/>
      <c r="W54" s="91"/>
      <c r="X54" s="84"/>
    </row>
    <row r="55" spans="4:24" x14ac:dyDescent="0.2">
      <c r="O55" s="80"/>
      <c r="P55" s="88"/>
      <c r="Q55" s="88"/>
      <c r="R55" s="88"/>
      <c r="S55" s="89"/>
      <c r="T55" s="90"/>
      <c r="U55" s="89"/>
      <c r="V55" s="90"/>
      <c r="W55" s="91"/>
      <c r="X55" s="84"/>
    </row>
    <row r="56" spans="4:24" x14ac:dyDescent="0.2">
      <c r="O56" s="80"/>
      <c r="P56" s="88"/>
      <c r="Q56" s="88"/>
      <c r="R56" s="88"/>
      <c r="S56" s="89"/>
      <c r="T56" s="90"/>
      <c r="U56" s="89"/>
      <c r="V56" s="90"/>
      <c r="W56" s="91"/>
      <c r="X56" s="84"/>
    </row>
    <row r="57" spans="4:24" x14ac:dyDescent="0.2">
      <c r="O57" s="80"/>
      <c r="P57" s="88"/>
      <c r="Q57" s="88"/>
      <c r="R57" s="88"/>
      <c r="S57" s="89"/>
      <c r="T57" s="90"/>
      <c r="U57" s="89"/>
      <c r="V57" s="90"/>
      <c r="W57" s="91"/>
      <c r="X57" s="84"/>
    </row>
    <row r="58" spans="4:24" x14ac:dyDescent="0.2">
      <c r="O58" s="80"/>
      <c r="P58" s="88"/>
      <c r="Q58" s="88"/>
      <c r="R58" s="88"/>
      <c r="S58" s="89"/>
      <c r="T58" s="90"/>
      <c r="U58" s="89"/>
      <c r="V58" s="90"/>
      <c r="W58" s="91"/>
      <c r="X58" s="84"/>
    </row>
    <row r="59" spans="4:24" x14ac:dyDescent="0.2">
      <c r="O59" s="80"/>
      <c r="P59" s="88"/>
      <c r="Q59" s="88"/>
      <c r="R59" s="88"/>
      <c r="S59" s="89"/>
      <c r="T59" s="90"/>
      <c r="U59" s="89"/>
      <c r="V59" s="90"/>
      <c r="W59" s="91"/>
      <c r="X59" s="84"/>
    </row>
    <row r="60" spans="4:24" x14ac:dyDescent="0.2">
      <c r="O60" s="80"/>
      <c r="P60" s="88"/>
      <c r="Q60" s="88"/>
      <c r="R60" s="88"/>
      <c r="S60" s="89"/>
      <c r="T60" s="90"/>
      <c r="U60" s="89"/>
      <c r="V60" s="90"/>
      <c r="W60" s="91"/>
      <c r="X60" s="84"/>
    </row>
    <row r="61" spans="4:24" x14ac:dyDescent="0.2">
      <c r="O61" s="80"/>
      <c r="P61" s="88"/>
      <c r="Q61" s="88"/>
      <c r="R61" s="88"/>
      <c r="S61" s="89"/>
      <c r="T61" s="90"/>
      <c r="U61" s="89"/>
      <c r="V61" s="90"/>
      <c r="W61" s="91"/>
      <c r="X61" s="84"/>
    </row>
    <row r="62" spans="4:24" x14ac:dyDescent="0.2">
      <c r="O62" s="80"/>
      <c r="P62" s="88"/>
      <c r="Q62" s="88"/>
      <c r="R62" s="88"/>
      <c r="S62" s="89"/>
      <c r="T62" s="90"/>
      <c r="U62" s="89"/>
      <c r="V62" s="90"/>
      <c r="W62" s="91"/>
      <c r="X62" s="84"/>
    </row>
    <row r="63" spans="4:24" x14ac:dyDescent="0.2">
      <c r="O63" s="79"/>
      <c r="P63" s="88"/>
      <c r="Q63" s="88"/>
      <c r="R63" s="88"/>
      <c r="S63" s="81"/>
      <c r="T63" s="82"/>
      <c r="U63" s="81"/>
      <c r="V63" s="82"/>
      <c r="W63" s="83"/>
      <c r="X63" s="84"/>
    </row>
    <row r="64" spans="4:24" x14ac:dyDescent="0.2">
      <c r="O64" s="80"/>
      <c r="P64" s="88"/>
      <c r="Q64" s="88"/>
      <c r="R64" s="88"/>
      <c r="S64" s="89"/>
      <c r="T64" s="90"/>
      <c r="U64" s="89"/>
      <c r="V64" s="90"/>
      <c r="W64" s="91"/>
      <c r="X64" s="84"/>
    </row>
    <row r="65" spans="15:24" x14ac:dyDescent="0.2">
      <c r="O65" s="80"/>
      <c r="P65" s="88"/>
      <c r="Q65" s="88"/>
      <c r="R65" s="88"/>
      <c r="S65" s="89"/>
      <c r="T65" s="90"/>
      <c r="U65" s="89"/>
      <c r="V65" s="90"/>
      <c r="W65" s="91"/>
      <c r="X65" s="84"/>
    </row>
    <row r="66" spans="15:24" x14ac:dyDescent="0.2">
      <c r="O66" s="80"/>
      <c r="P66" s="88"/>
      <c r="Q66" s="88"/>
      <c r="R66" s="88"/>
      <c r="S66" s="89"/>
      <c r="T66" s="90"/>
      <c r="U66" s="89"/>
      <c r="V66" s="90"/>
      <c r="W66" s="91"/>
      <c r="X66" s="84"/>
    </row>
    <row r="67" spans="15:24" x14ac:dyDescent="0.2">
      <c r="O67" s="80"/>
      <c r="P67" s="88"/>
      <c r="Q67" s="88"/>
      <c r="R67" s="88"/>
      <c r="S67" s="89"/>
      <c r="T67" s="90"/>
      <c r="U67" s="89"/>
      <c r="V67" s="90"/>
      <c r="W67" s="91"/>
      <c r="X67" s="84"/>
    </row>
    <row r="68" spans="15:24" x14ac:dyDescent="0.2">
      <c r="O68" s="80"/>
      <c r="P68" s="88"/>
      <c r="Q68" s="88"/>
      <c r="R68" s="88"/>
      <c r="S68" s="89"/>
      <c r="T68" s="90"/>
      <c r="U68" s="89"/>
      <c r="V68" s="90"/>
      <c r="W68" s="91"/>
      <c r="X68" s="84"/>
    </row>
    <row r="69" spans="15:24" x14ac:dyDescent="0.2">
      <c r="O69" s="80"/>
      <c r="P69" s="88"/>
      <c r="Q69" s="88"/>
      <c r="R69" s="88"/>
      <c r="S69" s="89"/>
      <c r="T69" s="90"/>
      <c r="U69" s="89"/>
      <c r="V69" s="90"/>
      <c r="W69" s="91"/>
      <c r="X69" s="84"/>
    </row>
    <row r="70" spans="15:24" x14ac:dyDescent="0.2">
      <c r="O70" s="80"/>
      <c r="P70" s="88"/>
      <c r="Q70" s="88"/>
      <c r="R70" s="88"/>
      <c r="S70" s="89"/>
      <c r="T70" s="90"/>
      <c r="U70" s="89"/>
      <c r="V70" s="90"/>
      <c r="W70" s="91"/>
      <c r="X70" s="84"/>
    </row>
    <row r="71" spans="15:24" x14ac:dyDescent="0.2">
      <c r="O71" s="80"/>
      <c r="P71" s="88"/>
      <c r="Q71" s="88"/>
      <c r="R71" s="88"/>
      <c r="S71" s="89"/>
      <c r="T71" s="90"/>
      <c r="U71" s="89"/>
      <c r="V71" s="90"/>
      <c r="W71" s="91"/>
      <c r="X71" s="84"/>
    </row>
    <row r="72" spans="15:24" x14ac:dyDescent="0.2">
      <c r="O72" s="80"/>
      <c r="P72" s="88"/>
      <c r="Q72" s="88"/>
      <c r="R72" s="88"/>
      <c r="S72" s="89"/>
      <c r="T72" s="90"/>
      <c r="U72" s="89"/>
      <c r="V72" s="90"/>
      <c r="W72" s="91"/>
      <c r="X72" s="84"/>
    </row>
    <row r="73" spans="15:24" x14ac:dyDescent="0.2">
      <c r="O73" s="80"/>
      <c r="P73" s="88"/>
      <c r="Q73" s="88"/>
      <c r="R73" s="88"/>
      <c r="S73" s="89"/>
      <c r="T73" s="90"/>
      <c r="U73" s="89"/>
      <c r="V73" s="90"/>
      <c r="W73" s="91"/>
      <c r="X73" s="84"/>
    </row>
    <row r="74" spans="15:24" x14ac:dyDescent="0.2">
      <c r="O74" s="80"/>
      <c r="P74" s="88"/>
      <c r="Q74" s="88"/>
      <c r="R74" s="88"/>
      <c r="S74" s="89"/>
      <c r="T74" s="90"/>
      <c r="U74" s="89"/>
      <c r="V74" s="90"/>
      <c r="W74" s="91"/>
      <c r="X74" s="84"/>
    </row>
    <row r="75" spans="15:24" x14ac:dyDescent="0.2">
      <c r="O75" s="80"/>
      <c r="P75" s="88"/>
      <c r="Q75" s="88"/>
      <c r="R75" s="88"/>
      <c r="S75" s="89"/>
      <c r="T75" s="90"/>
      <c r="U75" s="89"/>
      <c r="V75" s="90"/>
      <c r="W75" s="91"/>
      <c r="X75" s="84"/>
    </row>
    <row r="76" spans="15:24" x14ac:dyDescent="0.2">
      <c r="O76" s="80"/>
      <c r="P76" s="88"/>
      <c r="Q76" s="88"/>
      <c r="R76" s="88"/>
      <c r="S76" s="89"/>
      <c r="T76" s="90"/>
      <c r="U76" s="89"/>
      <c r="V76" s="90"/>
      <c r="W76" s="91"/>
      <c r="X76" s="84"/>
    </row>
    <row r="77" spans="15:24" x14ac:dyDescent="0.2">
      <c r="O77" s="80"/>
      <c r="P77" s="88"/>
      <c r="Q77" s="88"/>
      <c r="R77" s="88"/>
      <c r="S77" s="89"/>
      <c r="T77" s="90"/>
      <c r="U77" s="89"/>
      <c r="V77" s="90"/>
      <c r="W77" s="91"/>
      <c r="X77" s="84"/>
    </row>
    <row r="78" spans="15:24" x14ac:dyDescent="0.2">
      <c r="O78" s="79"/>
      <c r="P78" s="88"/>
      <c r="Q78" s="88"/>
      <c r="R78" s="88"/>
      <c r="S78" s="102"/>
      <c r="T78" s="82"/>
      <c r="U78" s="102"/>
      <c r="V78" s="82"/>
      <c r="W78" s="83"/>
      <c r="X78" s="84"/>
    </row>
    <row r="79" spans="15:24" x14ac:dyDescent="0.2">
      <c r="O79" s="79"/>
      <c r="P79" s="103"/>
      <c r="Q79" s="103"/>
      <c r="R79" s="103"/>
      <c r="S79" s="81"/>
      <c r="T79" s="104"/>
      <c r="U79" s="81"/>
      <c r="V79" s="104"/>
      <c r="W79" s="105"/>
      <c r="X79" s="84"/>
    </row>
    <row r="80" spans="15:24" x14ac:dyDescent="0.2">
      <c r="O80" s="84"/>
      <c r="P80" s="84"/>
      <c r="Q80" s="84"/>
      <c r="R80" s="84"/>
      <c r="S80" s="84"/>
      <c r="T80" s="84"/>
      <c r="U80" s="84"/>
      <c r="V80" s="84"/>
      <c r="W80" s="84"/>
      <c r="X80" s="84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2"/>
  <sheetViews>
    <sheetView showGridLines="0" topLeftCell="A24" workbookViewId="0">
      <selection activeCell="G40" sqref="G40"/>
    </sheetView>
  </sheetViews>
  <sheetFormatPr defaultRowHeight="12.75" x14ac:dyDescent="0.2"/>
  <cols>
    <col min="1" max="1" width="1.5703125" style="108" customWidth="1"/>
    <col min="2" max="2" width="3.42578125" style="108" customWidth="1"/>
    <col min="3" max="3" width="7" style="108" customWidth="1"/>
    <col min="4" max="5" width="9.140625" style="108"/>
    <col min="6" max="6" width="23" style="108" customWidth="1"/>
    <col min="7" max="9" width="12.42578125" style="108" customWidth="1"/>
    <col min="10" max="10" width="14" style="14" bestFit="1" customWidth="1"/>
    <col min="11" max="11" width="14" style="108" bestFit="1" customWidth="1"/>
    <col min="12" max="12" width="9" style="108" customWidth="1"/>
    <col min="13" max="13" width="14" style="108" bestFit="1" customWidth="1"/>
    <col min="14" max="14" width="11.42578125" style="108" bestFit="1" customWidth="1"/>
    <col min="15" max="16384" width="9.140625" style="108"/>
  </cols>
  <sheetData>
    <row r="1" spans="2:55" x14ac:dyDescent="0.2">
      <c r="B1" s="106" t="s">
        <v>0</v>
      </c>
      <c r="C1" s="106"/>
      <c r="D1" s="106"/>
      <c r="E1" s="106"/>
      <c r="F1" s="106"/>
      <c r="G1" s="107"/>
      <c r="H1" s="107"/>
      <c r="I1" s="107"/>
      <c r="J1" s="1"/>
      <c r="K1" s="107"/>
      <c r="L1" s="107"/>
      <c r="M1" s="106"/>
      <c r="N1" s="106"/>
    </row>
    <row r="2" spans="2:55" s="113" customFormat="1" ht="15.75" x14ac:dyDescent="0.25">
      <c r="B2" s="109" t="s">
        <v>0</v>
      </c>
      <c r="C2" s="110" t="s">
        <v>1</v>
      </c>
      <c r="D2" s="111"/>
      <c r="E2" s="111"/>
      <c r="F2" s="111"/>
      <c r="G2" s="111"/>
      <c r="H2" s="111"/>
      <c r="I2" s="111"/>
      <c r="J2" s="2"/>
      <c r="K2" s="111"/>
      <c r="L2" s="112"/>
      <c r="M2" s="109"/>
      <c r="N2" s="109"/>
    </row>
    <row r="3" spans="2:55" s="113" customFormat="1" ht="15.75" x14ac:dyDescent="0.25">
      <c r="B3" s="109" t="s">
        <v>0</v>
      </c>
      <c r="C3" s="114" t="s">
        <v>2</v>
      </c>
      <c r="D3" s="111"/>
      <c r="E3" s="111"/>
      <c r="F3" s="111"/>
      <c r="G3" s="111"/>
      <c r="H3" s="111"/>
      <c r="I3" s="111"/>
      <c r="J3" s="2"/>
      <c r="K3" s="111"/>
      <c r="L3" s="112"/>
      <c r="M3" s="109"/>
      <c r="N3" s="109"/>
    </row>
    <row r="4" spans="2:55" s="113" customFormat="1" ht="15.75" x14ac:dyDescent="0.25">
      <c r="B4" s="109"/>
      <c r="C4" s="114"/>
      <c r="D4" s="111"/>
      <c r="E4" s="111"/>
      <c r="F4" s="111"/>
      <c r="G4" s="111"/>
      <c r="H4" s="111"/>
      <c r="I4" s="111"/>
      <c r="J4" s="2"/>
      <c r="K4" s="111"/>
      <c r="L4" s="112"/>
      <c r="M4" s="109"/>
      <c r="N4" s="109"/>
    </row>
    <row r="5" spans="2:55" ht="13.5" thickBot="1" x14ac:dyDescent="0.25">
      <c r="B5" s="115"/>
      <c r="C5" s="115"/>
      <c r="D5" s="115"/>
      <c r="E5" s="115"/>
      <c r="F5" s="115"/>
      <c r="G5" s="116"/>
      <c r="H5" s="116"/>
      <c r="I5" s="116"/>
      <c r="J5" s="3"/>
      <c r="K5" s="116"/>
      <c r="L5" s="116"/>
      <c r="M5" s="115"/>
      <c r="N5" s="115"/>
    </row>
    <row r="6" spans="2:55" ht="13.5" thickBot="1" x14ac:dyDescent="0.25">
      <c r="B6" s="115"/>
      <c r="C6" s="117" t="s">
        <v>3</v>
      </c>
      <c r="D6" s="118"/>
      <c r="E6" s="119" t="s">
        <v>63</v>
      </c>
      <c r="F6" s="120"/>
      <c r="G6" s="121"/>
      <c r="H6" s="121"/>
      <c r="I6" s="121"/>
      <c r="J6" s="4"/>
      <c r="K6" s="121"/>
      <c r="L6" s="121"/>
      <c r="M6" s="122"/>
      <c r="N6" s="115"/>
    </row>
    <row r="7" spans="2:55" ht="39" thickBot="1" x14ac:dyDescent="0.25">
      <c r="B7" s="115"/>
      <c r="C7" s="123" t="s">
        <v>4</v>
      </c>
      <c r="D7" s="124"/>
      <c r="E7" s="124"/>
      <c r="F7" s="125">
        <v>5408</v>
      </c>
      <c r="G7" s="126" t="s">
        <v>51</v>
      </c>
      <c r="H7" s="126" t="s">
        <v>52</v>
      </c>
      <c r="I7" s="127" t="s">
        <v>5</v>
      </c>
      <c r="J7" s="5" t="s">
        <v>6</v>
      </c>
      <c r="K7" s="128" t="s">
        <v>7</v>
      </c>
      <c r="L7" s="128" t="s">
        <v>8</v>
      </c>
      <c r="M7" s="129" t="s">
        <v>9</v>
      </c>
      <c r="N7" s="129" t="s">
        <v>10</v>
      </c>
    </row>
    <row r="8" spans="2:55" x14ac:dyDescent="0.2">
      <c r="B8" s="115"/>
      <c r="C8" s="130" t="s">
        <v>11</v>
      </c>
      <c r="D8" s="131"/>
      <c r="E8" s="131"/>
      <c r="F8" s="132"/>
      <c r="G8" s="133">
        <v>315</v>
      </c>
      <c r="H8" s="133">
        <v>279</v>
      </c>
      <c r="I8" s="133">
        <v>244245.60655000003</v>
      </c>
      <c r="J8" s="6">
        <v>2.5944811633935708E-2</v>
      </c>
      <c r="K8" s="134">
        <v>287180.50896786398</v>
      </c>
      <c r="L8" s="135">
        <v>2.498606255849577E-2</v>
      </c>
      <c r="M8" s="7">
        <v>37425.957309999998</v>
      </c>
      <c r="N8" s="7">
        <v>33992.20521</v>
      </c>
    </row>
    <row r="9" spans="2:55" x14ac:dyDescent="0.2">
      <c r="B9" s="115">
        <v>2</v>
      </c>
      <c r="C9" s="136" t="s">
        <v>0</v>
      </c>
      <c r="D9" s="115" t="s">
        <v>12</v>
      </c>
      <c r="E9" s="115"/>
      <c r="F9" s="137"/>
      <c r="G9" s="138">
        <v>303</v>
      </c>
      <c r="H9" s="138">
        <v>271</v>
      </c>
      <c r="I9" s="138">
        <v>232808.60655000003</v>
      </c>
      <c r="J9" s="8">
        <v>2.472992464027108E-2</v>
      </c>
      <c r="K9" s="138">
        <v>275164.50896786398</v>
      </c>
      <c r="L9" s="139">
        <v>2.3940613726393861E-2</v>
      </c>
      <c r="M9" s="9">
        <v>35727.957309999998</v>
      </c>
      <c r="N9" s="9">
        <v>32429.20521</v>
      </c>
    </row>
    <row r="10" spans="2:55" x14ac:dyDescent="0.2">
      <c r="B10" s="115">
        <v>3</v>
      </c>
      <c r="C10" s="136"/>
      <c r="D10" s="115" t="s">
        <v>13</v>
      </c>
      <c r="E10" s="115"/>
      <c r="F10" s="137"/>
      <c r="G10" s="138">
        <v>12</v>
      </c>
      <c r="H10" s="138">
        <v>8</v>
      </c>
      <c r="I10" s="138">
        <v>11437</v>
      </c>
      <c r="J10" s="8">
        <v>1.2148869936646261E-3</v>
      </c>
      <c r="K10" s="138">
        <v>12016</v>
      </c>
      <c r="L10" s="139">
        <v>1.0454488321019089E-3</v>
      </c>
      <c r="M10" s="9">
        <v>1698</v>
      </c>
      <c r="N10" s="9">
        <v>1563</v>
      </c>
      <c r="BB10" s="108">
        <v>837</v>
      </c>
      <c r="BC10" s="108">
        <v>1028</v>
      </c>
    </row>
    <row r="11" spans="2:55" x14ac:dyDescent="0.2">
      <c r="B11" s="115" t="s">
        <v>0</v>
      </c>
      <c r="C11" s="140" t="s">
        <v>14</v>
      </c>
      <c r="D11" s="141"/>
      <c r="E11" s="141"/>
      <c r="F11" s="142"/>
      <c r="G11" s="143">
        <v>2414</v>
      </c>
      <c r="H11" s="143">
        <v>2932</v>
      </c>
      <c r="I11" s="143">
        <v>4476638.024079999</v>
      </c>
      <c r="J11" s="10">
        <v>0.47552761308029229</v>
      </c>
      <c r="K11" s="144">
        <v>5305575.0890397578</v>
      </c>
      <c r="L11" s="145">
        <v>0.46161012653675071</v>
      </c>
      <c r="M11" s="11">
        <v>688483.35432457936</v>
      </c>
      <c r="N11" s="11">
        <v>628656.671768878</v>
      </c>
      <c r="BB11" s="108">
        <v>713</v>
      </c>
      <c r="BC11" s="108">
        <v>877</v>
      </c>
    </row>
    <row r="12" spans="2:55" x14ac:dyDescent="0.2">
      <c r="B12" s="115">
        <v>4</v>
      </c>
      <c r="C12" s="136"/>
      <c r="D12" s="146" t="s">
        <v>15</v>
      </c>
      <c r="E12" s="115"/>
      <c r="F12" s="137"/>
      <c r="G12" s="138">
        <v>51</v>
      </c>
      <c r="H12" s="138">
        <v>49</v>
      </c>
      <c r="I12" s="138">
        <v>154954.79118999999</v>
      </c>
      <c r="J12" s="8">
        <v>1.6459959816625777E-2</v>
      </c>
      <c r="K12" s="138">
        <v>182006.18869581699</v>
      </c>
      <c r="L12" s="139">
        <v>1.5835399251611312E-2</v>
      </c>
      <c r="M12" s="9">
        <v>24079.085610000002</v>
      </c>
      <c r="N12" s="9">
        <v>22319.558100000002</v>
      </c>
      <c r="BB12" s="108">
        <v>124</v>
      </c>
      <c r="BC12" s="108">
        <v>151</v>
      </c>
    </row>
    <row r="13" spans="2:55" x14ac:dyDescent="0.2">
      <c r="B13" s="115">
        <v>5</v>
      </c>
      <c r="C13" s="136"/>
      <c r="D13" s="115" t="s">
        <v>16</v>
      </c>
      <c r="E13" s="115"/>
      <c r="F13" s="137"/>
      <c r="G13" s="138">
        <v>81</v>
      </c>
      <c r="H13" s="138">
        <v>88</v>
      </c>
      <c r="I13" s="138">
        <v>167266</v>
      </c>
      <c r="J13" s="8">
        <v>1.7767709004311214E-2</v>
      </c>
      <c r="K13" s="138">
        <v>197799</v>
      </c>
      <c r="L13" s="139">
        <v>1.7209448530369962E-2</v>
      </c>
      <c r="M13" s="9">
        <v>25280</v>
      </c>
      <c r="N13" s="9">
        <v>22942</v>
      </c>
      <c r="BB13" s="108">
        <v>16222</v>
      </c>
      <c r="BC13" s="108">
        <v>19524</v>
      </c>
    </row>
    <row r="14" spans="2:55" x14ac:dyDescent="0.2">
      <c r="B14" s="115">
        <v>6</v>
      </c>
      <c r="C14" s="136"/>
      <c r="D14" s="115" t="s">
        <v>17</v>
      </c>
      <c r="E14" s="115"/>
      <c r="F14" s="137"/>
      <c r="G14" s="138">
        <v>196</v>
      </c>
      <c r="H14" s="138">
        <v>184</v>
      </c>
      <c r="I14" s="138">
        <v>165403.54527999999</v>
      </c>
      <c r="J14" s="8">
        <v>1.7569871108392941E-2</v>
      </c>
      <c r="K14" s="138">
        <v>199702.80890829299</v>
      </c>
      <c r="L14" s="139">
        <v>1.7375088909840679E-2</v>
      </c>
      <c r="M14" s="9">
        <v>25232.442464579522</v>
      </c>
      <c r="N14" s="9">
        <v>22788.966008877956</v>
      </c>
      <c r="BB14" s="108">
        <v>0</v>
      </c>
      <c r="BC14" s="108">
        <v>0</v>
      </c>
    </row>
    <row r="15" spans="2:55" x14ac:dyDescent="0.2">
      <c r="B15" s="115">
        <v>7</v>
      </c>
      <c r="C15" s="136"/>
      <c r="D15" s="115" t="s">
        <v>18</v>
      </c>
      <c r="E15" s="115"/>
      <c r="F15" s="137"/>
      <c r="G15" s="138">
        <v>444</v>
      </c>
      <c r="H15" s="138">
        <v>486</v>
      </c>
      <c r="I15" s="138">
        <v>1228616.7577</v>
      </c>
      <c r="J15" s="8">
        <v>0.13050892009514151</v>
      </c>
      <c r="K15" s="138">
        <v>1399495.4391636569</v>
      </c>
      <c r="L15" s="139">
        <v>0.12176272240392753</v>
      </c>
      <c r="M15" s="9">
        <v>190705.85579</v>
      </c>
      <c r="N15" s="9">
        <v>174553.96374000001</v>
      </c>
      <c r="BB15" s="108">
        <v>1841</v>
      </c>
      <c r="BC15" s="108">
        <v>2301</v>
      </c>
    </row>
    <row r="16" spans="2:55" x14ac:dyDescent="0.2">
      <c r="B16" s="115">
        <v>8</v>
      </c>
      <c r="C16" s="136" t="s">
        <v>0</v>
      </c>
      <c r="D16" s="115" t="s">
        <v>19</v>
      </c>
      <c r="E16" s="115"/>
      <c r="F16" s="137"/>
      <c r="G16" s="138">
        <v>31</v>
      </c>
      <c r="H16" s="138">
        <v>30</v>
      </c>
      <c r="I16" s="138">
        <v>19536.603459999998</v>
      </c>
      <c r="J16" s="8">
        <v>2.0752614710096472E-3</v>
      </c>
      <c r="K16" s="138">
        <v>21529.661248176999</v>
      </c>
      <c r="L16" s="139">
        <v>1.8731823574780601E-3</v>
      </c>
      <c r="M16" s="9">
        <v>2978.3544099999999</v>
      </c>
      <c r="N16" s="9">
        <v>2739.1133099999997</v>
      </c>
      <c r="BB16" s="108">
        <v>2438</v>
      </c>
      <c r="BC16" s="108">
        <v>2959</v>
      </c>
    </row>
    <row r="17" spans="2:55" x14ac:dyDescent="0.2">
      <c r="B17" s="115">
        <v>9</v>
      </c>
      <c r="C17" s="136"/>
      <c r="D17" s="115" t="s">
        <v>20</v>
      </c>
      <c r="E17" s="115"/>
      <c r="F17" s="137"/>
      <c r="G17" s="138">
        <v>44</v>
      </c>
      <c r="H17" s="138">
        <v>46</v>
      </c>
      <c r="I17" s="138">
        <v>12456</v>
      </c>
      <c r="J17" s="8">
        <v>1.3231295263693788E-3</v>
      </c>
      <c r="K17" s="138">
        <v>14406</v>
      </c>
      <c r="L17" s="139">
        <v>1.2533901360902214E-3</v>
      </c>
      <c r="M17" s="9">
        <v>1927</v>
      </c>
      <c r="N17" s="9">
        <v>1748</v>
      </c>
      <c r="BB17" s="108">
        <v>1333</v>
      </c>
      <c r="BC17" s="108">
        <v>1498</v>
      </c>
    </row>
    <row r="18" spans="2:55" x14ac:dyDescent="0.2">
      <c r="B18" s="115">
        <v>10</v>
      </c>
      <c r="C18" s="136"/>
      <c r="D18" s="115" t="s">
        <v>21</v>
      </c>
      <c r="E18" s="115"/>
      <c r="F18" s="137"/>
      <c r="G18" s="138">
        <v>104</v>
      </c>
      <c r="H18" s="138">
        <v>95</v>
      </c>
      <c r="I18" s="138">
        <v>308265.24757999997</v>
      </c>
      <c r="J18" s="8">
        <v>3.2745251366944818E-2</v>
      </c>
      <c r="K18" s="138">
        <v>385998.34338275401</v>
      </c>
      <c r="L18" s="139">
        <v>3.3583681531522289E-2</v>
      </c>
      <c r="M18" s="9">
        <v>47104.593639999999</v>
      </c>
      <c r="N18" s="9">
        <v>42858.142220000002</v>
      </c>
    </row>
    <row r="19" spans="2:55" x14ac:dyDescent="0.2">
      <c r="B19" s="115">
        <v>11</v>
      </c>
      <c r="C19" s="136"/>
      <c r="D19" s="115" t="s">
        <v>22</v>
      </c>
      <c r="E19" s="115"/>
      <c r="F19" s="137"/>
      <c r="G19" s="138">
        <v>17</v>
      </c>
      <c r="H19" s="138">
        <v>14</v>
      </c>
      <c r="I19" s="138">
        <v>23805</v>
      </c>
      <c r="J19" s="8">
        <v>2.5286687841380106E-3</v>
      </c>
      <c r="K19" s="138">
        <v>27185</v>
      </c>
      <c r="L19" s="139">
        <v>2.3652235769549262E-3</v>
      </c>
      <c r="M19" s="9">
        <v>3895</v>
      </c>
      <c r="N19" s="9">
        <v>3469</v>
      </c>
      <c r="BB19" s="108">
        <v>66</v>
      </c>
      <c r="BC19" s="108">
        <v>77</v>
      </c>
    </row>
    <row r="20" spans="2:55" x14ac:dyDescent="0.2">
      <c r="B20" s="115">
        <v>12</v>
      </c>
      <c r="C20" s="136" t="s">
        <v>0</v>
      </c>
      <c r="D20" s="115" t="s">
        <v>23</v>
      </c>
      <c r="E20" s="115"/>
      <c r="F20" s="137"/>
      <c r="G20" s="138">
        <v>97</v>
      </c>
      <c r="H20" s="138">
        <v>70</v>
      </c>
      <c r="I20" s="138">
        <v>213197.9234</v>
      </c>
      <c r="J20" s="8">
        <v>2.2646794108154872E-2</v>
      </c>
      <c r="K20" s="138">
        <v>292446.79930400697</v>
      </c>
      <c r="L20" s="139">
        <v>2.544425472572532E-2</v>
      </c>
      <c r="M20" s="9">
        <v>32575.794379999999</v>
      </c>
      <c r="N20" s="9">
        <v>29689.636340000001</v>
      </c>
      <c r="BB20" s="108">
        <v>1019</v>
      </c>
      <c r="BC20" s="108">
        <v>1341</v>
      </c>
    </row>
    <row r="21" spans="2:55" x14ac:dyDescent="0.2">
      <c r="B21" s="115">
        <v>13</v>
      </c>
      <c r="C21" s="136"/>
      <c r="D21" s="115" t="s">
        <v>24</v>
      </c>
      <c r="E21" s="115"/>
      <c r="F21" s="137"/>
      <c r="G21" s="138">
        <v>251</v>
      </c>
      <c r="H21" s="138">
        <v>252</v>
      </c>
      <c r="I21" s="138">
        <v>309482.78408999997</v>
      </c>
      <c r="J21" s="8">
        <v>3.2874583295799481E-2</v>
      </c>
      <c r="K21" s="138">
        <v>362046.575616171</v>
      </c>
      <c r="L21" s="139">
        <v>3.1499764451100316E-2</v>
      </c>
      <c r="M21" s="9">
        <v>46715.918510000003</v>
      </c>
      <c r="N21" s="9">
        <v>42560.525689999995</v>
      </c>
    </row>
    <row r="22" spans="2:55" x14ac:dyDescent="0.2">
      <c r="B22" s="115">
        <v>14</v>
      </c>
      <c r="C22" s="136"/>
      <c r="D22" s="115" t="s">
        <v>25</v>
      </c>
      <c r="E22" s="115"/>
      <c r="F22" s="137"/>
      <c r="G22" s="138">
        <v>103</v>
      </c>
      <c r="H22" s="138">
        <v>90</v>
      </c>
      <c r="I22" s="138">
        <v>162996.82289000001</v>
      </c>
      <c r="J22" s="8">
        <v>1.7314218775703213E-2</v>
      </c>
      <c r="K22" s="138">
        <v>193101.84283000001</v>
      </c>
      <c r="L22" s="139">
        <v>1.6800773640425256E-2</v>
      </c>
      <c r="M22" s="9">
        <v>24596.989519999999</v>
      </c>
      <c r="N22" s="9">
        <v>22477.584900000002</v>
      </c>
      <c r="BB22" s="108">
        <v>178</v>
      </c>
      <c r="BC22" s="108">
        <v>219</v>
      </c>
    </row>
    <row r="23" spans="2:55" x14ac:dyDescent="0.2">
      <c r="B23" s="115">
        <v>15</v>
      </c>
      <c r="C23" s="136"/>
      <c r="D23" s="115" t="s">
        <v>26</v>
      </c>
      <c r="E23" s="115"/>
      <c r="F23" s="137"/>
      <c r="G23" s="138">
        <v>440</v>
      </c>
      <c r="H23" s="138">
        <v>984</v>
      </c>
      <c r="I23" s="138">
        <v>502955.49294000003</v>
      </c>
      <c r="J23" s="8">
        <v>5.3426080857304083E-2</v>
      </c>
      <c r="K23" s="138">
        <v>588155.31408541393</v>
      </c>
      <c r="L23" s="139">
        <v>5.1172294124927381E-2</v>
      </c>
      <c r="M23" s="9">
        <v>77378.41721</v>
      </c>
      <c r="N23" s="9">
        <v>70944.776290000009</v>
      </c>
      <c r="BB23" s="108">
        <v>7563</v>
      </c>
      <c r="BC23" s="108">
        <v>8984</v>
      </c>
    </row>
    <row r="24" spans="2:55" x14ac:dyDescent="0.2">
      <c r="B24" s="115">
        <v>16</v>
      </c>
      <c r="C24" s="136"/>
      <c r="D24" s="115" t="s">
        <v>27</v>
      </c>
      <c r="E24" s="115"/>
      <c r="F24" s="137"/>
      <c r="G24" s="138">
        <v>180</v>
      </c>
      <c r="H24" s="138">
        <v>209</v>
      </c>
      <c r="I24" s="138">
        <v>268559.82556999999</v>
      </c>
      <c r="J24" s="8">
        <v>2.8527571837530269E-2</v>
      </c>
      <c r="K24" s="138">
        <v>311996.93655795697</v>
      </c>
      <c r="L24" s="139">
        <v>2.7145209133146594E-2</v>
      </c>
      <c r="M24" s="9">
        <v>40988.277450000001</v>
      </c>
      <c r="N24" s="9">
        <v>37548.392630000002</v>
      </c>
    </row>
    <row r="25" spans="2:55" x14ac:dyDescent="0.2">
      <c r="B25" s="115">
        <v>17</v>
      </c>
      <c r="C25" s="136"/>
      <c r="D25" s="115" t="s">
        <v>28</v>
      </c>
      <c r="E25" s="115"/>
      <c r="F25" s="137"/>
      <c r="G25" s="138">
        <v>63</v>
      </c>
      <c r="H25" s="138">
        <v>56</v>
      </c>
      <c r="I25" s="138">
        <v>49656.554470000003</v>
      </c>
      <c r="J25" s="8">
        <v>5.2747313260297331E-3</v>
      </c>
      <c r="K25" s="138">
        <v>59043.734032503999</v>
      </c>
      <c r="L25" s="139">
        <v>5.1370841201079428E-3</v>
      </c>
      <c r="M25" s="9">
        <v>7720.5070599999999</v>
      </c>
      <c r="N25" s="9">
        <v>7059.8769699999993</v>
      </c>
      <c r="BB25" s="108">
        <v>278</v>
      </c>
      <c r="BC25" s="108">
        <v>310</v>
      </c>
    </row>
    <row r="26" spans="2:55" x14ac:dyDescent="0.2">
      <c r="B26" s="115">
        <v>18</v>
      </c>
      <c r="C26" s="136" t="s">
        <v>0</v>
      </c>
      <c r="D26" s="115" t="s">
        <v>29</v>
      </c>
      <c r="E26" s="115"/>
      <c r="F26" s="137"/>
      <c r="G26" s="138">
        <v>78</v>
      </c>
      <c r="H26" s="138">
        <v>76</v>
      </c>
      <c r="I26" s="138">
        <v>161818.40033999999</v>
      </c>
      <c r="J26" s="8">
        <v>1.7189041698756801E-2</v>
      </c>
      <c r="K26" s="138">
        <v>190406.04014437401</v>
      </c>
      <c r="L26" s="139">
        <v>1.6566226056431842E-2</v>
      </c>
      <c r="M26" s="9">
        <v>24892.918799999999</v>
      </c>
      <c r="N26" s="9">
        <v>22866.03703</v>
      </c>
      <c r="BB26" s="108">
        <v>482</v>
      </c>
      <c r="BC26" s="108">
        <v>615</v>
      </c>
    </row>
    <row r="27" spans="2:55" x14ac:dyDescent="0.2">
      <c r="B27" s="115">
        <v>19</v>
      </c>
      <c r="C27" s="136"/>
      <c r="D27" s="115" t="s">
        <v>30</v>
      </c>
      <c r="E27" s="115"/>
      <c r="F27" s="137"/>
      <c r="G27" s="138">
        <v>164</v>
      </c>
      <c r="H27" s="138">
        <v>140</v>
      </c>
      <c r="I27" s="138">
        <v>207598.88986</v>
      </c>
      <c r="J27" s="8">
        <v>2.2052040849010166E-2</v>
      </c>
      <c r="K27" s="138">
        <v>242799.89598644702</v>
      </c>
      <c r="L27" s="139">
        <v>2.1124739322028629E-2</v>
      </c>
      <c r="M27" s="9">
        <v>31702.224190000001</v>
      </c>
      <c r="N27" s="9">
        <v>28989.123540000001</v>
      </c>
      <c r="BB27" s="108">
        <v>631</v>
      </c>
      <c r="BC27" s="108">
        <v>788</v>
      </c>
    </row>
    <row r="28" spans="2:55" x14ac:dyDescent="0.2">
      <c r="B28" s="115">
        <v>20</v>
      </c>
      <c r="C28" s="136"/>
      <c r="D28" s="115" t="s">
        <v>31</v>
      </c>
      <c r="E28" s="115"/>
      <c r="F28" s="137"/>
      <c r="G28" s="138">
        <v>70</v>
      </c>
      <c r="H28" s="138">
        <v>63</v>
      </c>
      <c r="I28" s="138">
        <v>520067.38530999998</v>
      </c>
      <c r="J28" s="8">
        <v>5.5243779159070444E-2</v>
      </c>
      <c r="K28" s="138">
        <v>637455.50908418605</v>
      </c>
      <c r="L28" s="139">
        <v>5.5461644265062428E-2</v>
      </c>
      <c r="M28" s="9">
        <v>80709.975290000002</v>
      </c>
      <c r="N28" s="9">
        <v>73101.975000000006</v>
      </c>
    </row>
    <row r="29" spans="2:55" x14ac:dyDescent="0.2">
      <c r="B29" s="115" t="s">
        <v>0</v>
      </c>
      <c r="C29" s="140" t="s">
        <v>32</v>
      </c>
      <c r="D29" s="141"/>
      <c r="E29" s="141"/>
      <c r="F29" s="142"/>
      <c r="G29" s="143">
        <v>2319</v>
      </c>
      <c r="H29" s="143">
        <v>2655</v>
      </c>
      <c r="I29" s="143">
        <v>4259319.3075999999</v>
      </c>
      <c r="J29" s="10">
        <v>0.45244309072902522</v>
      </c>
      <c r="K29" s="144">
        <v>5412778.43144021</v>
      </c>
      <c r="L29" s="145">
        <v>0.47093732436547686</v>
      </c>
      <c r="M29" s="11">
        <v>653156.18039655325</v>
      </c>
      <c r="N29" s="11">
        <v>592975.16223438503</v>
      </c>
      <c r="BB29" s="108">
        <v>393</v>
      </c>
      <c r="BC29" s="108">
        <v>432</v>
      </c>
    </row>
    <row r="30" spans="2:55" x14ac:dyDescent="0.2">
      <c r="B30" s="115">
        <v>22</v>
      </c>
      <c r="C30" s="136"/>
      <c r="D30" s="115" t="s">
        <v>33</v>
      </c>
      <c r="E30" s="115"/>
      <c r="F30" s="137"/>
      <c r="G30" s="138">
        <v>941</v>
      </c>
      <c r="H30" s="138">
        <v>1459</v>
      </c>
      <c r="I30" s="138">
        <v>1564325.9650699999</v>
      </c>
      <c r="J30" s="8">
        <v>0.16616938609910006</v>
      </c>
      <c r="K30" s="138">
        <v>2011863.131687968</v>
      </c>
      <c r="L30" s="139">
        <v>0.1750416079703791</v>
      </c>
      <c r="M30" s="9">
        <v>240228.41973655316</v>
      </c>
      <c r="N30" s="9">
        <v>219074.12697438517</v>
      </c>
    </row>
    <row r="31" spans="2:55" x14ac:dyDescent="0.2">
      <c r="B31" s="115">
        <v>23</v>
      </c>
      <c r="C31" s="136"/>
      <c r="D31" s="115" t="s">
        <v>34</v>
      </c>
      <c r="E31" s="115"/>
      <c r="F31" s="137"/>
      <c r="G31" s="138">
        <v>502</v>
      </c>
      <c r="H31" s="138">
        <v>395</v>
      </c>
      <c r="I31" s="138">
        <v>559806.23735999991</v>
      </c>
      <c r="J31" s="8">
        <v>5.9465009770131722E-2</v>
      </c>
      <c r="K31" s="138">
        <v>643732.95463628601</v>
      </c>
      <c r="L31" s="139">
        <v>5.6007811718543306E-2</v>
      </c>
      <c r="M31" s="9">
        <v>86314.409589999996</v>
      </c>
      <c r="N31" s="9">
        <v>78496.15724</v>
      </c>
      <c r="BB31" s="108">
        <v>14688</v>
      </c>
      <c r="BC31" s="108">
        <v>17409</v>
      </c>
    </row>
    <row r="32" spans="2:55" x14ac:dyDescent="0.2">
      <c r="B32" s="115">
        <v>24</v>
      </c>
      <c r="C32" s="136"/>
      <c r="D32" s="115" t="s">
        <v>35</v>
      </c>
      <c r="E32" s="115"/>
      <c r="F32" s="137"/>
      <c r="G32" s="138">
        <v>77</v>
      </c>
      <c r="H32" s="138">
        <v>63</v>
      </c>
      <c r="I32" s="138">
        <v>115679.87808999998</v>
      </c>
      <c r="J32" s="8">
        <v>1.2288010782569778E-2</v>
      </c>
      <c r="K32" s="138">
        <v>133510.91529235302</v>
      </c>
      <c r="L32" s="139">
        <v>1.1616081097307536E-2</v>
      </c>
      <c r="M32" s="9">
        <v>17515.746859999999</v>
      </c>
      <c r="N32" s="9">
        <v>16083.030879999998</v>
      </c>
      <c r="BB32" s="108">
        <v>4696</v>
      </c>
      <c r="BC32" s="108">
        <v>5376</v>
      </c>
    </row>
    <row r="33" spans="2:55" x14ac:dyDescent="0.2">
      <c r="B33" s="115">
        <v>25</v>
      </c>
      <c r="C33" s="136"/>
      <c r="D33" s="115" t="s">
        <v>36</v>
      </c>
      <c r="E33" s="115"/>
      <c r="F33" s="137"/>
      <c r="G33" s="138">
        <v>237</v>
      </c>
      <c r="H33" s="138">
        <v>207</v>
      </c>
      <c r="I33" s="138">
        <v>457164.62231999997</v>
      </c>
      <c r="J33" s="8">
        <v>4.8561978982265372E-2</v>
      </c>
      <c r="K33" s="138">
        <v>541437.017489822</v>
      </c>
      <c r="L33" s="139">
        <v>4.7107581357479632E-2</v>
      </c>
      <c r="M33" s="9">
        <v>69326.100780000008</v>
      </c>
      <c r="N33" s="9">
        <v>63037.144500000002</v>
      </c>
    </row>
    <row r="34" spans="2:55" x14ac:dyDescent="0.2">
      <c r="B34" s="115">
        <v>26</v>
      </c>
      <c r="C34" s="136" t="s">
        <v>0</v>
      </c>
      <c r="D34" s="115" t="s">
        <v>37</v>
      </c>
      <c r="E34" s="115"/>
      <c r="F34" s="137"/>
      <c r="G34" s="138">
        <v>43</v>
      </c>
      <c r="H34" s="138">
        <v>29</v>
      </c>
      <c r="I34" s="138">
        <v>142648</v>
      </c>
      <c r="J34" s="8">
        <v>1.5152679887406803E-2</v>
      </c>
      <c r="K34" s="138">
        <v>181291</v>
      </c>
      <c r="L34" s="139">
        <v>1.5773174452445669E-2</v>
      </c>
      <c r="M34" s="9">
        <v>21599</v>
      </c>
      <c r="N34" s="9">
        <v>19708</v>
      </c>
      <c r="BB34" s="108">
        <v>633</v>
      </c>
      <c r="BC34" s="108">
        <v>721</v>
      </c>
    </row>
    <row r="35" spans="2:55" x14ac:dyDescent="0.2">
      <c r="B35" s="115">
        <v>27</v>
      </c>
      <c r="C35" s="136"/>
      <c r="D35" s="115" t="s">
        <v>38</v>
      </c>
      <c r="E35" s="115"/>
      <c r="F35" s="137"/>
      <c r="G35" s="138">
        <v>16</v>
      </c>
      <c r="H35" s="138">
        <v>12</v>
      </c>
      <c r="I35" s="138">
        <v>76482</v>
      </c>
      <c r="J35" s="8">
        <v>8.1242447363345238E-3</v>
      </c>
      <c r="K35" s="138">
        <v>90381</v>
      </c>
      <c r="L35" s="139">
        <v>7.8635744752165969E-3</v>
      </c>
      <c r="M35" s="9">
        <v>11534</v>
      </c>
      <c r="N35" s="9">
        <v>10532</v>
      </c>
      <c r="BB35" s="108">
        <v>1605</v>
      </c>
      <c r="BC35" s="108">
        <v>1856</v>
      </c>
    </row>
    <row r="36" spans="2:55" x14ac:dyDescent="0.2">
      <c r="B36" s="115">
        <v>28</v>
      </c>
      <c r="C36" s="136"/>
      <c r="D36" s="115" t="s">
        <v>39</v>
      </c>
      <c r="E36" s="115"/>
      <c r="F36" s="137"/>
      <c r="G36" s="138">
        <v>27</v>
      </c>
      <c r="H36" s="138">
        <v>18</v>
      </c>
      <c r="I36" s="138">
        <v>66166</v>
      </c>
      <c r="J36" s="8">
        <v>7.0284351510722792E-3</v>
      </c>
      <c r="K36" s="138">
        <v>90910</v>
      </c>
      <c r="L36" s="139">
        <v>7.9095999772290735E-3</v>
      </c>
      <c r="M36" s="9">
        <v>10065</v>
      </c>
      <c r="N36" s="9">
        <v>9176</v>
      </c>
      <c r="BB36" s="108">
        <v>0</v>
      </c>
      <c r="BC36" s="108">
        <v>0</v>
      </c>
    </row>
    <row r="37" spans="2:55" x14ac:dyDescent="0.2">
      <c r="B37" s="115">
        <v>29</v>
      </c>
      <c r="C37" s="136"/>
      <c r="D37" s="115" t="s">
        <v>40</v>
      </c>
      <c r="E37" s="115"/>
      <c r="F37" s="137"/>
      <c r="G37" s="138">
        <v>213</v>
      </c>
      <c r="H37" s="138">
        <v>168</v>
      </c>
      <c r="I37" s="138">
        <v>558174.63009999995</v>
      </c>
      <c r="J37" s="8">
        <v>5.9291693477490054E-2</v>
      </c>
      <c r="K37" s="138">
        <v>679682.52147000004</v>
      </c>
      <c r="L37" s="139">
        <v>5.9135594063822586E-2</v>
      </c>
      <c r="M37" s="9">
        <v>85368.093859999994</v>
      </c>
      <c r="N37" s="9">
        <v>77083.727970000007</v>
      </c>
    </row>
    <row r="38" spans="2:55" x14ac:dyDescent="0.2">
      <c r="B38" s="115">
        <v>30</v>
      </c>
      <c r="C38" s="136"/>
      <c r="D38" s="115" t="s">
        <v>41</v>
      </c>
      <c r="E38" s="115"/>
      <c r="F38" s="137"/>
      <c r="G38" s="138">
        <v>5</v>
      </c>
      <c r="H38" s="138">
        <v>5</v>
      </c>
      <c r="I38" s="138">
        <v>2829</v>
      </c>
      <c r="J38" s="8">
        <v>3.0050846420190852E-4</v>
      </c>
      <c r="K38" s="138">
        <v>3390</v>
      </c>
      <c r="L38" s="139">
        <v>2.949460336905352E-4</v>
      </c>
      <c r="M38" s="9">
        <v>437</v>
      </c>
      <c r="N38" s="9">
        <v>1101</v>
      </c>
    </row>
    <row r="39" spans="2:55" x14ac:dyDescent="0.2">
      <c r="B39" s="115">
        <v>31</v>
      </c>
      <c r="C39" s="136"/>
      <c r="D39" s="115" t="s">
        <v>42</v>
      </c>
      <c r="E39" s="115"/>
      <c r="F39" s="137"/>
      <c r="G39" s="138">
        <v>28</v>
      </c>
      <c r="H39" s="138">
        <v>16</v>
      </c>
      <c r="I39" s="138">
        <v>7333</v>
      </c>
      <c r="J39" s="8">
        <v>7.7894258324234539E-4</v>
      </c>
      <c r="K39" s="138">
        <v>7436</v>
      </c>
      <c r="L39" s="139">
        <v>6.4696717006572856E-4</v>
      </c>
      <c r="M39" s="9">
        <v>1128</v>
      </c>
      <c r="N39" s="9">
        <v>1023</v>
      </c>
      <c r="BB39" s="108">
        <v>655</v>
      </c>
      <c r="BC39" s="108">
        <v>818</v>
      </c>
    </row>
    <row r="40" spans="2:55" x14ac:dyDescent="0.2">
      <c r="B40" s="115">
        <v>32</v>
      </c>
      <c r="C40" s="136"/>
      <c r="D40" s="115" t="s">
        <v>43</v>
      </c>
      <c r="E40" s="115"/>
      <c r="F40" s="137"/>
      <c r="G40" s="138">
        <v>166</v>
      </c>
      <c r="H40" s="138">
        <v>237</v>
      </c>
      <c r="I40" s="138">
        <v>476983.25841000001</v>
      </c>
      <c r="J40" s="8">
        <v>5.0667199163948802E-2</v>
      </c>
      <c r="K40" s="138">
        <v>628220.23255255003</v>
      </c>
      <c r="L40" s="139">
        <v>5.4658131526702153E-2</v>
      </c>
      <c r="M40" s="9">
        <v>75649.868629999997</v>
      </c>
      <c r="N40" s="9">
        <v>67511.880980000002</v>
      </c>
    </row>
    <row r="41" spans="2:55" x14ac:dyDescent="0.2">
      <c r="B41" s="115">
        <v>33</v>
      </c>
      <c r="C41" s="136"/>
      <c r="D41" s="115" t="s">
        <v>44</v>
      </c>
      <c r="E41" s="115"/>
      <c r="F41" s="137"/>
      <c r="G41" s="138">
        <v>93</v>
      </c>
      <c r="H41" s="138">
        <v>64</v>
      </c>
      <c r="I41" s="138">
        <v>368698.33</v>
      </c>
      <c r="J41" s="8">
        <v>3.9164711524251841E-2</v>
      </c>
      <c r="K41" s="138">
        <v>575537.38</v>
      </c>
      <c r="L41" s="139">
        <v>5.0074474180425481E-2</v>
      </c>
      <c r="M41" s="9">
        <v>54727.91</v>
      </c>
      <c r="N41" s="9">
        <v>49074.07</v>
      </c>
    </row>
    <row r="42" spans="2:55" x14ac:dyDescent="0.2">
      <c r="B42" s="115">
        <v>34</v>
      </c>
      <c r="C42" s="136"/>
      <c r="D42" s="115" t="s">
        <v>45</v>
      </c>
      <c r="E42" s="115"/>
      <c r="F42" s="137"/>
      <c r="G42" s="138">
        <v>5</v>
      </c>
      <c r="H42" s="138">
        <v>4</v>
      </c>
      <c r="I42" s="138">
        <v>1388</v>
      </c>
      <c r="J42" s="8">
        <v>1.4743928890500143E-4</v>
      </c>
      <c r="K42" s="138">
        <v>1326</v>
      </c>
      <c r="L42" s="139">
        <v>1.1536827158514741E-4</v>
      </c>
      <c r="M42" s="9">
        <v>216</v>
      </c>
      <c r="N42" s="9">
        <v>195</v>
      </c>
      <c r="BB42" s="108">
        <v>920</v>
      </c>
      <c r="BC42" s="108">
        <v>1030</v>
      </c>
    </row>
    <row r="43" spans="2:55" x14ac:dyDescent="0.2">
      <c r="B43" s="115">
        <v>35</v>
      </c>
      <c r="C43" s="147"/>
      <c r="D43" s="115" t="s">
        <v>46</v>
      </c>
      <c r="E43" s="115"/>
      <c r="F43" s="137"/>
      <c r="G43" s="138">
        <v>9</v>
      </c>
      <c r="H43" s="138">
        <v>8</v>
      </c>
      <c r="I43" s="138">
        <v>4288.3862500000005</v>
      </c>
      <c r="J43" s="8">
        <v>4.555307055115171E-4</v>
      </c>
      <c r="K43" s="148">
        <v>5351.2783112309999</v>
      </c>
      <c r="L43" s="139">
        <v>4.6558652303002032E-4</v>
      </c>
      <c r="M43" s="9">
        <v>645.63094000000001</v>
      </c>
      <c r="N43" s="9">
        <v>588.02368999999999</v>
      </c>
      <c r="BB43" s="108">
        <v>6179</v>
      </c>
      <c r="BC43" s="108">
        <v>7608</v>
      </c>
    </row>
    <row r="44" spans="2:55" x14ac:dyDescent="0.2">
      <c r="B44" s="115">
        <v>37</v>
      </c>
      <c r="C44" s="149" t="s">
        <v>47</v>
      </c>
      <c r="D44" s="141"/>
      <c r="E44" s="141"/>
      <c r="F44" s="142"/>
      <c r="G44" s="143">
        <v>0</v>
      </c>
      <c r="H44" s="143">
        <v>0</v>
      </c>
      <c r="I44" s="143">
        <v>0</v>
      </c>
      <c r="J44" s="10">
        <v>0</v>
      </c>
      <c r="K44" s="150">
        <v>0</v>
      </c>
      <c r="L44" s="151">
        <v>0</v>
      </c>
      <c r="M44" s="11">
        <v>0</v>
      </c>
      <c r="N44" s="11">
        <v>0</v>
      </c>
    </row>
    <row r="45" spans="2:55" x14ac:dyDescent="0.2">
      <c r="B45" s="115">
        <v>38</v>
      </c>
      <c r="C45" s="140" t="s">
        <v>48</v>
      </c>
      <c r="D45" s="141"/>
      <c r="E45" s="141"/>
      <c r="F45" s="142"/>
      <c r="G45" s="143">
        <v>360</v>
      </c>
      <c r="H45" s="143">
        <v>349</v>
      </c>
      <c r="I45" s="143">
        <v>433841.38</v>
      </c>
      <c r="J45" s="10">
        <v>4.6084484556746762E-2</v>
      </c>
      <c r="K45" s="150">
        <v>488094</v>
      </c>
      <c r="L45" s="151">
        <v>4.2466486539276725E-2</v>
      </c>
      <c r="M45" s="11">
        <v>63706.785179985862</v>
      </c>
      <c r="N45" s="11">
        <v>56882.061433632894</v>
      </c>
    </row>
    <row r="46" spans="2:55" ht="13.5" thickBot="1" x14ac:dyDescent="0.25">
      <c r="B46" s="115"/>
      <c r="C46" s="152" t="s">
        <v>49</v>
      </c>
      <c r="D46" s="153"/>
      <c r="E46" s="153"/>
      <c r="F46" s="154"/>
      <c r="G46" s="155">
        <v>5408</v>
      </c>
      <c r="H46" s="155">
        <v>6215</v>
      </c>
      <c r="I46" s="155">
        <v>9414044.3182299994</v>
      </c>
      <c r="J46" s="12">
        <v>1</v>
      </c>
      <c r="K46" s="155">
        <v>11493628.029447831</v>
      </c>
      <c r="L46" s="156">
        <v>1</v>
      </c>
      <c r="M46" s="155">
        <v>1442772.2772111185</v>
      </c>
      <c r="N46" s="155">
        <v>1312506.1006468958</v>
      </c>
      <c r="BB46" s="108">
        <v>0</v>
      </c>
      <c r="BC46" s="108">
        <v>0</v>
      </c>
    </row>
    <row r="47" spans="2:55" x14ac:dyDescent="0.2">
      <c r="B47" s="115"/>
      <c r="C47" s="106"/>
      <c r="D47" s="106" t="s">
        <v>0</v>
      </c>
      <c r="E47" s="106"/>
      <c r="F47" s="106"/>
      <c r="G47" s="116"/>
      <c r="H47" s="116"/>
      <c r="I47" s="116" t="s">
        <v>0</v>
      </c>
      <c r="J47" s="3"/>
      <c r="K47" s="13" t="s">
        <v>0</v>
      </c>
      <c r="L47" s="139" t="s">
        <v>0</v>
      </c>
      <c r="M47" s="115"/>
      <c r="N47" s="115"/>
      <c r="BB47" s="108">
        <v>0</v>
      </c>
      <c r="BC47" s="108">
        <v>0</v>
      </c>
    </row>
    <row r="52" spans="7:13" x14ac:dyDescent="0.2">
      <c r="G52" s="157"/>
      <c r="H52" s="157"/>
      <c r="I52" s="157"/>
      <c r="J52" s="157"/>
      <c r="K52" s="157"/>
      <c r="L52" s="157"/>
      <c r="M52" s="157"/>
    </row>
  </sheetData>
  <pageMargins left="0.35433070866141736" right="0.27559055118110237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Özet_I.Dönem</vt:lpstr>
      <vt:lpstr>Grafik1</vt:lpstr>
      <vt:lpstr>Özet_II.Dönem</vt:lpstr>
      <vt:lpstr>Grafik_2</vt:lpstr>
      <vt:lpstr>Özet_III.Dönem</vt:lpstr>
      <vt:lpstr>Grafik_3</vt:lpstr>
      <vt:lpstr>Özet_IV.Dönem</vt:lpstr>
      <vt:lpstr>Grafik_4</vt:lpstr>
      <vt:lpstr>Özet_6aylık</vt:lpstr>
      <vt:lpstr>Grafik_6Aylık</vt:lpstr>
      <vt:lpstr>Özet_9aylık</vt:lpstr>
      <vt:lpstr>Grafik_9aylık</vt:lpstr>
      <vt:lpstr>Özet_Yıllık</vt:lpstr>
      <vt:lpstr>Grafik_Yıllık</vt:lpstr>
      <vt:lpstr>Grafik_2!Print_Area</vt:lpstr>
      <vt:lpstr>Grafik_3!Print_Area</vt:lpstr>
      <vt:lpstr>Grafik_4!Print_Area</vt:lpstr>
      <vt:lpstr>Grafik_6Aylık!Print_Area</vt:lpstr>
      <vt:lpstr>Grafik_9aylık!Print_Area</vt:lpstr>
      <vt:lpstr>Grafik_Yıllık!Print_Area</vt:lpstr>
      <vt:lpstr>Grafik1!Print_Area</vt:lpstr>
      <vt:lpstr>Özet_6aylık!Print_Area</vt:lpstr>
      <vt:lpstr>Özet_9aylık!Print_Area</vt:lpstr>
      <vt:lpstr>Özet_I.Dönem!Print_Area</vt:lpstr>
      <vt:lpstr>Özet_II.Dönem!Print_Area</vt:lpstr>
      <vt:lpstr>Özet_III.Dönem!Print_Area</vt:lpstr>
      <vt:lpstr>Özet_IV.Dönem!Print_Area</vt:lpstr>
      <vt:lpstr>Özet_Yıllık!Print_Area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Sibel Erdogan</cp:lastModifiedBy>
  <dcterms:created xsi:type="dcterms:W3CDTF">2016-05-17T11:56:38Z</dcterms:created>
  <dcterms:modified xsi:type="dcterms:W3CDTF">2021-03-10T12:32:21Z</dcterms:modified>
</cp:coreProperties>
</file>