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al Kiralama\2021_Q4\website\"/>
    </mc:Choice>
  </mc:AlternateContent>
  <bookViews>
    <workbookView xWindow="0" yWindow="0" windowWidth="28800" windowHeight="12060"/>
  </bookViews>
  <sheets>
    <sheet name="Quarter_I" sheetId="45" r:id="rId1"/>
    <sheet name="Graph_1" sheetId="46" r:id="rId2"/>
    <sheet name="Quarter_II" sheetId="47" r:id="rId3"/>
    <sheet name="Graph_2" sheetId="48" r:id="rId4"/>
    <sheet name="Q2_Cumulative" sheetId="49" r:id="rId5"/>
    <sheet name="Graph_6months" sheetId="50" r:id="rId6"/>
    <sheet name="Quarter_III" sheetId="51" r:id="rId7"/>
    <sheet name="Graph_3" sheetId="52" r:id="rId8"/>
    <sheet name="Q3_Cumulative" sheetId="53" r:id="rId9"/>
    <sheet name="Graph_9Months" sheetId="54" r:id="rId10"/>
    <sheet name="Quarter_IV" sheetId="55" r:id="rId11"/>
    <sheet name="Graph_4" sheetId="56" r:id="rId12"/>
    <sheet name="Q4_Cumulative" sheetId="57" r:id="rId13"/>
    <sheet name="Graph_12Months" sheetId="58" r:id="rId14"/>
  </sheets>
  <externalReferences>
    <externalReference r:id="rId15"/>
  </externalReferences>
  <definedNames>
    <definedName name="_xlnm.Print_Area" localSheetId="1">Graph_1!$B$2:$P$47</definedName>
    <definedName name="_xlnm.Print_Area" localSheetId="13">Graph_12Months!$B$2:$P$47</definedName>
    <definedName name="_xlnm.Print_Area" localSheetId="3">Graph_2!$B$2:$P$47</definedName>
    <definedName name="_xlnm.Print_Area" localSheetId="7">Graph_3!$B$2:$P$47</definedName>
    <definedName name="_xlnm.Print_Area" localSheetId="11">Graph_4!$B$2:$P$47</definedName>
    <definedName name="_xlnm.Print_Area" localSheetId="5">Graph_6months!$B$2:$P$47</definedName>
    <definedName name="_xlnm.Print_Area" localSheetId="9">Graph_9Months!$B$2:$P$47</definedName>
    <definedName name="_xlnm.Print_Area" localSheetId="4">Q2_Cumulative!$B$2:$N$47</definedName>
    <definedName name="_xlnm.Print_Area" localSheetId="8">Q3_Cumulative!$B$2:$N$47</definedName>
    <definedName name="_xlnm.Print_Area" localSheetId="12">Q4_Cumulative!$B$2:$N$47</definedName>
    <definedName name="_xlnm.Print_Area" localSheetId="0">Quarter_I!$B$2:$N$47</definedName>
    <definedName name="_xlnm.Print_Area" localSheetId="2">Quarter_II!$B$2:$M$47</definedName>
    <definedName name="_xlnm.Print_Area" localSheetId="6">Quarter_III!$B$2:$M$47</definedName>
    <definedName name="_xlnm.Print_Area" localSheetId="10">Quarter_IV!$B$2:$M$47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58" l="1"/>
  <c r="I46" i="58" s="1"/>
  <c r="H41" i="58"/>
  <c r="H43" i="58" s="1"/>
  <c r="G41" i="58"/>
  <c r="F41" i="58"/>
  <c r="F43" i="58" s="1"/>
  <c r="E41" i="58"/>
  <c r="E43" i="58" s="1"/>
  <c r="D41" i="58"/>
  <c r="D43" i="58" s="1"/>
  <c r="N45" i="57"/>
  <c r="M45" i="57"/>
  <c r="K45" i="57"/>
  <c r="I45" i="57"/>
  <c r="H45" i="57"/>
  <c r="G45" i="57"/>
  <c r="N44" i="57"/>
  <c r="M44" i="57"/>
  <c r="K44" i="57"/>
  <c r="I44" i="57"/>
  <c r="H44" i="57"/>
  <c r="G44" i="57"/>
  <c r="N43" i="57"/>
  <c r="M43" i="57"/>
  <c r="K43" i="57"/>
  <c r="I43" i="57"/>
  <c r="H43" i="57"/>
  <c r="G43" i="57"/>
  <c r="N42" i="57"/>
  <c r="M42" i="57"/>
  <c r="K42" i="57"/>
  <c r="I42" i="57"/>
  <c r="H42" i="57"/>
  <c r="G42" i="57"/>
  <c r="N41" i="57"/>
  <c r="M41" i="57"/>
  <c r="K41" i="57"/>
  <c r="I41" i="57"/>
  <c r="H41" i="57"/>
  <c r="G41" i="57"/>
  <c r="N40" i="57"/>
  <c r="M40" i="57"/>
  <c r="K40" i="57"/>
  <c r="I40" i="57"/>
  <c r="H40" i="57"/>
  <c r="G40" i="57"/>
  <c r="N39" i="57"/>
  <c r="M39" i="57"/>
  <c r="K39" i="57"/>
  <c r="I39" i="57"/>
  <c r="H39" i="57"/>
  <c r="G39" i="57"/>
  <c r="N38" i="57"/>
  <c r="M38" i="57"/>
  <c r="K38" i="57"/>
  <c r="I38" i="57"/>
  <c r="H38" i="57"/>
  <c r="G38" i="57"/>
  <c r="N37" i="57"/>
  <c r="M37" i="57"/>
  <c r="K37" i="57"/>
  <c r="I37" i="57"/>
  <c r="H37" i="57"/>
  <c r="G37" i="57"/>
  <c r="N36" i="57"/>
  <c r="M36" i="57"/>
  <c r="K36" i="57"/>
  <c r="I36" i="57"/>
  <c r="H36" i="57"/>
  <c r="G36" i="57"/>
  <c r="N35" i="57"/>
  <c r="M35" i="57"/>
  <c r="K35" i="57"/>
  <c r="I35" i="57"/>
  <c r="H35" i="57"/>
  <c r="G35" i="57"/>
  <c r="N34" i="57"/>
  <c r="M34" i="57"/>
  <c r="K34" i="57"/>
  <c r="I34" i="57"/>
  <c r="H34" i="57"/>
  <c r="G34" i="57"/>
  <c r="N33" i="57"/>
  <c r="M33" i="57"/>
  <c r="K33" i="57"/>
  <c r="I33" i="57"/>
  <c r="H33" i="57"/>
  <c r="G33" i="57"/>
  <c r="N32" i="57"/>
  <c r="M32" i="57"/>
  <c r="K32" i="57"/>
  <c r="I32" i="57"/>
  <c r="H32" i="57"/>
  <c r="G32" i="57"/>
  <c r="N31" i="57"/>
  <c r="M31" i="57"/>
  <c r="K31" i="57"/>
  <c r="I31" i="57"/>
  <c r="H31" i="57"/>
  <c r="G31" i="57"/>
  <c r="N30" i="57"/>
  <c r="N29" i="57" s="1"/>
  <c r="M30" i="57"/>
  <c r="M29" i="57" s="1"/>
  <c r="K30" i="57"/>
  <c r="I30" i="57"/>
  <c r="H30" i="57"/>
  <c r="G30" i="57"/>
  <c r="K29" i="57"/>
  <c r="N28" i="57"/>
  <c r="M28" i="57"/>
  <c r="K28" i="57"/>
  <c r="I28" i="57"/>
  <c r="H28" i="57"/>
  <c r="G28" i="57"/>
  <c r="N27" i="57"/>
  <c r="M27" i="57"/>
  <c r="K27" i="57"/>
  <c r="I27" i="57"/>
  <c r="H27" i="57"/>
  <c r="G27" i="57"/>
  <c r="N26" i="57"/>
  <c r="M26" i="57"/>
  <c r="K26" i="57"/>
  <c r="I26" i="57"/>
  <c r="H26" i="57"/>
  <c r="G26" i="57"/>
  <c r="N25" i="57"/>
  <c r="M25" i="57"/>
  <c r="K25" i="57"/>
  <c r="I25" i="57"/>
  <c r="H25" i="57"/>
  <c r="G25" i="57"/>
  <c r="N24" i="57"/>
  <c r="M24" i="57"/>
  <c r="K24" i="57"/>
  <c r="I24" i="57"/>
  <c r="H24" i="57"/>
  <c r="G24" i="57"/>
  <c r="N23" i="57"/>
  <c r="M23" i="57"/>
  <c r="K23" i="57"/>
  <c r="I23" i="57"/>
  <c r="H23" i="57"/>
  <c r="G23" i="57"/>
  <c r="N22" i="57"/>
  <c r="M22" i="57"/>
  <c r="K22" i="57"/>
  <c r="I22" i="57"/>
  <c r="H22" i="57"/>
  <c r="G22" i="57"/>
  <c r="N21" i="57"/>
  <c r="M21" i="57"/>
  <c r="K21" i="57"/>
  <c r="I21" i="57"/>
  <c r="H21" i="57"/>
  <c r="G21" i="57"/>
  <c r="N20" i="57"/>
  <c r="M20" i="57"/>
  <c r="K20" i="57"/>
  <c r="I20" i="57"/>
  <c r="H20" i="57"/>
  <c r="G20" i="57"/>
  <c r="N19" i="57"/>
  <c r="M19" i="57"/>
  <c r="K19" i="57"/>
  <c r="I19" i="57"/>
  <c r="H19" i="57"/>
  <c r="G19" i="57"/>
  <c r="N18" i="57"/>
  <c r="M18" i="57"/>
  <c r="K18" i="57"/>
  <c r="I18" i="57"/>
  <c r="H18" i="57"/>
  <c r="G18" i="57"/>
  <c r="N17" i="57"/>
  <c r="M17" i="57"/>
  <c r="K17" i="57"/>
  <c r="I17" i="57"/>
  <c r="H17" i="57"/>
  <c r="G17" i="57"/>
  <c r="N16" i="57"/>
  <c r="M16" i="57"/>
  <c r="K16" i="57"/>
  <c r="I16" i="57"/>
  <c r="H16" i="57"/>
  <c r="G16" i="57"/>
  <c r="N15" i="57"/>
  <c r="M15" i="57"/>
  <c r="K15" i="57"/>
  <c r="I15" i="57"/>
  <c r="H15" i="57"/>
  <c r="G15" i="57"/>
  <c r="N14" i="57"/>
  <c r="M14" i="57"/>
  <c r="K14" i="57"/>
  <c r="I14" i="57"/>
  <c r="H14" i="57"/>
  <c r="G14" i="57"/>
  <c r="N13" i="57"/>
  <c r="M13" i="57"/>
  <c r="K13" i="57"/>
  <c r="I13" i="57"/>
  <c r="H13" i="57"/>
  <c r="G13" i="57"/>
  <c r="N12" i="57"/>
  <c r="N11" i="57" s="1"/>
  <c r="M12" i="57"/>
  <c r="M11" i="57" s="1"/>
  <c r="K12" i="57"/>
  <c r="I12" i="57"/>
  <c r="I11" i="57" s="1"/>
  <c r="H12" i="57"/>
  <c r="G12" i="57"/>
  <c r="N10" i="57"/>
  <c r="M10" i="57"/>
  <c r="K10" i="57"/>
  <c r="I10" i="57"/>
  <c r="I8" i="57" s="1"/>
  <c r="H10" i="57"/>
  <c r="H8" i="57" s="1"/>
  <c r="G10" i="57"/>
  <c r="G8" i="57" s="1"/>
  <c r="N9" i="57"/>
  <c r="N8" i="57" s="1"/>
  <c r="M9" i="57"/>
  <c r="M8" i="57" s="1"/>
  <c r="K9" i="57"/>
  <c r="K8" i="57" s="1"/>
  <c r="I9" i="57"/>
  <c r="H9" i="57"/>
  <c r="G9" i="57"/>
  <c r="E6" i="57"/>
  <c r="K46" i="57" l="1"/>
  <c r="L40" i="57" s="1"/>
  <c r="H11" i="57"/>
  <c r="N46" i="57"/>
  <c r="K11" i="57"/>
  <c r="G29" i="57"/>
  <c r="H29" i="57"/>
  <c r="I29" i="57"/>
  <c r="G11" i="57"/>
  <c r="M46" i="57"/>
  <c r="G46" i="57"/>
  <c r="H46" i="57"/>
  <c r="I46" i="57"/>
  <c r="J38" i="57" s="1"/>
  <c r="F46" i="58"/>
  <c r="J39" i="57"/>
  <c r="J27" i="57"/>
  <c r="J11" i="57"/>
  <c r="L36" i="57"/>
  <c r="L32" i="57"/>
  <c r="L31" i="57"/>
  <c r="L30" i="57"/>
  <c r="L19" i="57"/>
  <c r="L18" i="57"/>
  <c r="L13" i="57"/>
  <c r="L12" i="57"/>
  <c r="L8" i="57"/>
  <c r="L29" i="57"/>
  <c r="L27" i="57"/>
  <c r="L26" i="57"/>
  <c r="L25" i="57"/>
  <c r="L24" i="57"/>
  <c r="L23" i="57"/>
  <c r="L22" i="57"/>
  <c r="L21" i="57"/>
  <c r="L20" i="57"/>
  <c r="L46" i="57"/>
  <c r="L45" i="57"/>
  <c r="L44" i="57"/>
  <c r="L43" i="57"/>
  <c r="L42" i="57"/>
  <c r="L41" i="57"/>
  <c r="L35" i="57"/>
  <c r="L34" i="57"/>
  <c r="L33" i="57"/>
  <c r="L14" i="57"/>
  <c r="L11" i="57"/>
  <c r="I41" i="58"/>
  <c r="F45" i="58" s="1"/>
  <c r="G43" i="58"/>
  <c r="G46" i="58"/>
  <c r="D46" i="58"/>
  <c r="H46" i="58"/>
  <c r="E46" i="58"/>
  <c r="J14" i="57" l="1"/>
  <c r="J17" i="57"/>
  <c r="J29" i="57"/>
  <c r="J30" i="57"/>
  <c r="J19" i="57"/>
  <c r="J46" i="57"/>
  <c r="J20" i="57"/>
  <c r="J32" i="57"/>
  <c r="J12" i="57"/>
  <c r="J21" i="57"/>
  <c r="J33" i="57"/>
  <c r="J13" i="57"/>
  <c r="L15" i="57"/>
  <c r="L9" i="57"/>
  <c r="L37" i="57"/>
  <c r="L39" i="57"/>
  <c r="J22" i="57"/>
  <c r="J34" i="57"/>
  <c r="J15" i="57"/>
  <c r="L16" i="57"/>
  <c r="L10" i="57"/>
  <c r="L38" i="57"/>
  <c r="J44" i="57"/>
  <c r="J23" i="57"/>
  <c r="J35" i="57"/>
  <c r="J16" i="57"/>
  <c r="L28" i="57"/>
  <c r="L17" i="57"/>
  <c r="J8" i="57"/>
  <c r="J24" i="57"/>
  <c r="J36" i="57"/>
  <c r="J45" i="57"/>
  <c r="J28" i="57"/>
  <c r="J18" i="57"/>
  <c r="J42" i="57"/>
  <c r="J9" i="57"/>
  <c r="J25" i="57"/>
  <c r="J37" i="57"/>
  <c r="J43" i="57"/>
  <c r="J40" i="57"/>
  <c r="J41" i="57"/>
  <c r="J31" i="57"/>
  <c r="J10" i="57"/>
  <c r="J26" i="57"/>
  <c r="G45" i="58"/>
  <c r="I43" i="58"/>
  <c r="I45" i="58"/>
  <c r="H45" i="58"/>
  <c r="D45" i="58"/>
  <c r="E45" i="58"/>
</calcChain>
</file>

<file path=xl/sharedStrings.xml><?xml version="1.0" encoding="utf-8"?>
<sst xmlns="http://schemas.openxmlformats.org/spreadsheetml/2006/main" count="591" uniqueCount="74">
  <si>
    <t xml:space="preserve"> </t>
  </si>
  <si>
    <t xml:space="preserve">                                                                                                                  </t>
  </si>
  <si>
    <t>(000 TL)</t>
  </si>
  <si>
    <t>2020_Q1</t>
  </si>
  <si>
    <t>01.01.2021-31.03.2021</t>
  </si>
  <si>
    <t>2021_Q1</t>
  </si>
  <si>
    <t>01.04.2021-30.06.2021</t>
  </si>
  <si>
    <t>2021_Q2</t>
  </si>
  <si>
    <t>2020_Q2</t>
  </si>
  <si>
    <t>01.01.2021-30.06.2021</t>
  </si>
  <si>
    <t>01.07.2021-30.09.2021</t>
  </si>
  <si>
    <t>2021_Q3</t>
  </si>
  <si>
    <t>2020_Q3</t>
  </si>
  <si>
    <t>01.01.2021-30.09.2021</t>
  </si>
  <si>
    <t>01.10.2021-31.12.2021</t>
  </si>
  <si>
    <t>2021_Q4</t>
  </si>
  <si>
    <t>2020_Q4</t>
  </si>
  <si>
    <t>PERIOD</t>
  </si>
  <si>
    <t>AFI MEMBER LEASING COMPANIES</t>
  </si>
  <si>
    <t>LEASING VOLUME BY TYPE OF SECTOR</t>
  </si>
  <si>
    <t>(000 TL) (000 USD) (000 EUR)</t>
  </si>
  <si>
    <t>2021 Q1 DATA</t>
  </si>
  <si>
    <t>2021 Q2 DATA</t>
  </si>
  <si>
    <t>2021 Q3 DATA</t>
  </si>
  <si>
    <t>NUMBER OF CONTRACTS</t>
  </si>
  <si>
    <t xml:space="preserve">AGRICULTURE </t>
  </si>
  <si>
    <t>AGRICULTURE, LIVESTOCK, FORESTRY</t>
  </si>
  <si>
    <t xml:space="preserve">FISHING </t>
  </si>
  <si>
    <t xml:space="preserve">MANUFACTURING INDUSTRY </t>
  </si>
  <si>
    <t>MINING OF ENERGY PRODUCING MATERIALS</t>
  </si>
  <si>
    <t xml:space="preserve">MINING EXCEPT OF ENERGY PRODUCING MATERIALS </t>
  </si>
  <si>
    <t>FOOD,BEVERAGE AND TOBACCO INDUSTRY</t>
  </si>
  <si>
    <t xml:space="preserve">TEXTILE </t>
  </si>
  <si>
    <t xml:space="preserve">LEATHER INDUSTRY </t>
  </si>
  <si>
    <t xml:space="preserve">WOOD AND TIMBER INDUSTRY </t>
  </si>
  <si>
    <t xml:space="preserve">PAPER INDUSTRY </t>
  </si>
  <si>
    <t>NUCLEAR FUEL, OIL ADN COAL PRODUCTS</t>
  </si>
  <si>
    <t xml:space="preserve">CHEMICAL INDUSTRY </t>
  </si>
  <si>
    <t xml:space="preserve">RUBBER AND  PLASTIC PROCESSING INDUSTRY </t>
  </si>
  <si>
    <t xml:space="preserve">OTHER MINING INDUSTRY </t>
  </si>
  <si>
    <t xml:space="preserve">METALLURGICAL INDUSTRY </t>
  </si>
  <si>
    <t xml:space="preserve">MACHINE-BUILDING INDUSTRY </t>
  </si>
  <si>
    <t xml:space="preserve">ELECTRICITY AND OPTICAL EQUIPMENTS  INDUSTRY </t>
  </si>
  <si>
    <t xml:space="preserve">TRANSPORTATION VEHICLES </t>
  </si>
  <si>
    <t xml:space="preserve">OTHER MANUFACTURING INDUSTRY </t>
  </si>
  <si>
    <t>ELECTRICITY, GAS AND  WATER SUPPLYING</t>
  </si>
  <si>
    <t>SERVICES</t>
  </si>
  <si>
    <t>CONSTRUCTION</t>
  </si>
  <si>
    <t>WHOLESALE AND RETAIL VEHICLE SERVICING</t>
  </si>
  <si>
    <t xml:space="preserve">TOURISM </t>
  </si>
  <si>
    <t xml:space="preserve">TRANSPORTATION WAREHOUSING AND COMMUNICATION </t>
  </si>
  <si>
    <t xml:space="preserve">FINACIAL INTERMEDDIATION </t>
  </si>
  <si>
    <t>a) Monetary Institutions</t>
  </si>
  <si>
    <t>b) Other Financial Intermediaries</t>
  </si>
  <si>
    <t xml:space="preserve">REAL ESTATE BROKERAGE </t>
  </si>
  <si>
    <t xml:space="preserve">DEFENCE, AND SOCIAL SECURITY </t>
  </si>
  <si>
    <t>EDUCATION</t>
  </si>
  <si>
    <t xml:space="preserve">HEALTH AND SOCIAL SERVICES </t>
  </si>
  <si>
    <t>OTHER SOCIAL SERVICES</t>
  </si>
  <si>
    <t>INDIVIDUAL PERSONS EMPLOYING WORKERS</t>
  </si>
  <si>
    <t>INTERNATIONAL ORGANIZATIONS</t>
  </si>
  <si>
    <t>CONSUMER REAL ESTATE FINANCE</t>
  </si>
  <si>
    <t>OTHER</t>
  </si>
  <si>
    <t>TOTAL</t>
  </si>
  <si>
    <t>NEW BUSINESS VOLUME 
TL</t>
  </si>
  <si>
    <t>SHARE</t>
  </si>
  <si>
    <t>LEASE RECEIVABLES TL</t>
  </si>
  <si>
    <t>NEW BUSINESS VOLUME 
USD</t>
  </si>
  <si>
    <t>NEW BUSINESS VOLUME 
EUR</t>
  </si>
  <si>
    <t>NUMBER OF CUSTOMERS</t>
  </si>
  <si>
    <t>MANUFACTURING INDUSTRY</t>
  </si>
  <si>
    <t>AGRICULTURE</t>
  </si>
  <si>
    <t>Growth</t>
  </si>
  <si>
    <t>2021 Q4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</si>
</sst>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23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3" tint="0.3999755851924192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Times New Roman TUR"/>
      <family val="1"/>
      <charset val="162"/>
    </font>
    <font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8"/>
      <name val="Times New Roman Tur"/>
      <charset val="162"/>
    </font>
    <font>
      <sz val="7"/>
      <name val="Times New Roman Tur"/>
      <family val="1"/>
      <charset val="162"/>
    </font>
    <font>
      <sz val="8"/>
      <name val="Times New Roman TUR"/>
      <family val="1"/>
      <charset val="162"/>
    </font>
    <font>
      <sz val="8"/>
      <name val="Arial"/>
      <family val="2"/>
      <charset val="162"/>
    </font>
    <font>
      <sz val="8"/>
      <name val="Arial"/>
      <family val="2"/>
    </font>
    <font>
      <sz val="10"/>
      <name val="Arial"/>
      <charset val="162"/>
    </font>
  </fonts>
  <fills count="10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11" fillId="0" borderId="0"/>
    <xf numFmtId="164" fontId="3" fillId="0" borderId="0" applyFont="0" applyFill="0" applyBorder="0" applyAlignment="0" applyProtection="0"/>
    <xf numFmtId="0" fontId="3" fillId="0" borderId="0"/>
    <xf numFmtId="0" fontId="22" fillId="0" borderId="0"/>
  </cellStyleXfs>
  <cellXfs count="221">
    <xf numFmtId="0" fontId="0" fillId="0" borderId="0" xfId="0"/>
    <xf numFmtId="165" fontId="4" fillId="0" borderId="1" xfId="2" applyNumberFormat="1" applyFont="1" applyBorder="1"/>
    <xf numFmtId="165" fontId="7" fillId="0" borderId="0" xfId="2" applyNumberFormat="1" applyFont="1" applyBorder="1"/>
    <xf numFmtId="165" fontId="4" fillId="0" borderId="0" xfId="2" applyNumberFormat="1" applyFont="1" applyBorder="1"/>
    <xf numFmtId="165" fontId="4" fillId="3" borderId="0" xfId="2" applyNumberFormat="1" applyFont="1" applyFill="1" applyBorder="1"/>
    <xf numFmtId="165" fontId="8" fillId="4" borderId="7" xfId="2" applyNumberFormat="1" applyFont="1" applyFill="1" applyBorder="1" applyAlignment="1">
      <alignment horizontal="center" vertical="center" wrapText="1"/>
    </xf>
    <xf numFmtId="165" fontId="8" fillId="8" borderId="13" xfId="2" applyNumberFormat="1" applyFont="1" applyFill="1" applyBorder="1"/>
    <xf numFmtId="3" fontId="8" fillId="8" borderId="15" xfId="2" applyNumberFormat="1" applyFont="1" applyFill="1" applyBorder="1"/>
    <xf numFmtId="165" fontId="4" fillId="0" borderId="19" xfId="2" applyNumberFormat="1" applyFont="1" applyBorder="1"/>
    <xf numFmtId="3" fontId="4" fillId="7" borderId="20" xfId="2" applyNumberFormat="1" applyFont="1" applyFill="1" applyBorder="1"/>
    <xf numFmtId="165" fontId="8" fillId="8" borderId="25" xfId="2" applyNumberFormat="1" applyFont="1" applyFill="1" applyBorder="1"/>
    <xf numFmtId="3" fontId="8" fillId="8" borderId="27" xfId="2" applyNumberFormat="1" applyFont="1" applyFill="1" applyBorder="1"/>
    <xf numFmtId="165" fontId="8" fillId="9" borderId="33" xfId="2" applyNumberFormat="1" applyFont="1" applyFill="1" applyBorder="1"/>
    <xf numFmtId="3" fontId="4" fillId="0" borderId="0" xfId="2" applyNumberFormat="1" applyFont="1" applyBorder="1"/>
    <xf numFmtId="165" fontId="4" fillId="0" borderId="0" xfId="2" applyNumberFormat="1" applyFont="1"/>
    <xf numFmtId="166" fontId="4" fillId="0" borderId="6" xfId="1" applyNumberFormat="1" applyFont="1" applyFill="1" applyBorder="1" applyAlignment="1">
      <alignment horizontal="left"/>
    </xf>
    <xf numFmtId="0" fontId="4" fillId="0" borderId="1" xfId="7" applyFont="1" applyBorder="1"/>
    <xf numFmtId="3" fontId="4" fillId="0" borderId="1" xfId="7" applyNumberFormat="1" applyFont="1" applyBorder="1"/>
    <xf numFmtId="0" fontId="4" fillId="0" borderId="0" xfId="7" applyFont="1"/>
    <xf numFmtId="0" fontId="5" fillId="0" borderId="0" xfId="7" applyFont="1" applyBorder="1"/>
    <xf numFmtId="0" fontId="7" fillId="0" borderId="0" xfId="7" applyFont="1" applyBorder="1"/>
    <xf numFmtId="3" fontId="5" fillId="0" borderId="0" xfId="7" applyNumberFormat="1" applyFont="1" applyBorder="1"/>
    <xf numFmtId="0" fontId="5" fillId="0" borderId="0" xfId="7" applyFont="1"/>
    <xf numFmtId="0" fontId="4" fillId="0" borderId="0" xfId="7" applyFont="1" applyBorder="1"/>
    <xf numFmtId="3" fontId="4" fillId="0" borderId="0" xfId="7" applyNumberFormat="1" applyFont="1" applyBorder="1"/>
    <xf numFmtId="0" fontId="8" fillId="2" borderId="2" xfId="7" applyFont="1" applyFill="1" applyBorder="1"/>
    <xf numFmtId="0" fontId="8" fillId="2" borderId="3" xfId="7" applyFont="1" applyFill="1" applyBorder="1"/>
    <xf numFmtId="0" fontId="8" fillId="0" borderId="4" xfId="7" applyFont="1" applyBorder="1" applyAlignment="1">
      <alignment horizontal="center"/>
    </xf>
    <xf numFmtId="0" fontId="8" fillId="2" borderId="4" xfId="7" applyFont="1" applyFill="1" applyBorder="1"/>
    <xf numFmtId="3" fontId="4" fillId="3" borderId="0" xfId="7" applyNumberFormat="1" applyFont="1" applyFill="1" applyBorder="1"/>
    <xf numFmtId="0" fontId="4" fillId="3" borderId="0" xfId="7" applyFont="1" applyFill="1" applyBorder="1"/>
    <xf numFmtId="0" fontId="4" fillId="3" borderId="1" xfId="7" applyFont="1" applyFill="1" applyBorder="1"/>
    <xf numFmtId="3" fontId="8" fillId="8" borderId="12" xfId="7" applyNumberFormat="1" applyFont="1" applyFill="1" applyBorder="1"/>
    <xf numFmtId="3" fontId="8" fillId="8" borderId="14" xfId="7" applyNumberFormat="1" applyFont="1" applyFill="1" applyBorder="1"/>
    <xf numFmtId="10" fontId="8" fillId="8" borderId="10" xfId="7" applyNumberFormat="1" applyFont="1" applyFill="1" applyBorder="1"/>
    <xf numFmtId="3" fontId="4" fillId="0" borderId="18" xfId="7" applyNumberFormat="1" applyFont="1" applyBorder="1"/>
    <xf numFmtId="10" fontId="4" fillId="0" borderId="0" xfId="7" applyNumberFormat="1" applyFont="1" applyBorder="1"/>
    <xf numFmtId="3" fontId="8" fillId="8" borderId="24" xfId="7" applyNumberFormat="1" applyFont="1" applyFill="1" applyBorder="1"/>
    <xf numFmtId="3" fontId="8" fillId="8" borderId="26" xfId="7" applyNumberFormat="1" applyFont="1" applyFill="1" applyBorder="1"/>
    <xf numFmtId="10" fontId="8" fillId="8" borderId="22" xfId="7" applyNumberFormat="1" applyFont="1" applyFill="1" applyBorder="1"/>
    <xf numFmtId="3" fontId="4" fillId="0" borderId="19" xfId="7" applyNumberFormat="1" applyFont="1" applyBorder="1"/>
    <xf numFmtId="3" fontId="8" fillId="8" borderId="25" xfId="7" applyNumberFormat="1" applyFont="1" applyFill="1" applyBorder="1"/>
    <xf numFmtId="10" fontId="8" fillId="8" borderId="25" xfId="7" applyNumberFormat="1" applyFont="1" applyFill="1" applyBorder="1"/>
    <xf numFmtId="3" fontId="8" fillId="9" borderId="32" xfId="7" applyNumberFormat="1" applyFont="1" applyFill="1" applyBorder="1"/>
    <xf numFmtId="9" fontId="8" fillId="9" borderId="33" xfId="7" applyNumberFormat="1" applyFont="1" applyFill="1" applyBorder="1"/>
    <xf numFmtId="0" fontId="9" fillId="4" borderId="7" xfId="7" applyFont="1" applyFill="1" applyBorder="1" applyAlignment="1">
      <alignment horizontal="center" vertical="center" wrapText="1"/>
    </xf>
    <xf numFmtId="0" fontId="12" fillId="0" borderId="0" xfId="7" applyFont="1" applyBorder="1"/>
    <xf numFmtId="3" fontId="12" fillId="0" borderId="0" xfId="7" applyNumberFormat="1" applyFont="1" applyBorder="1"/>
    <xf numFmtId="0" fontId="12" fillId="0" borderId="0" xfId="7" applyFont="1"/>
    <xf numFmtId="0" fontId="12" fillId="0" borderId="0" xfId="7" applyFont="1" applyBorder="1" applyAlignment="1">
      <alignment horizontal="center"/>
    </xf>
    <xf numFmtId="0" fontId="9" fillId="0" borderId="0" xfId="7" applyFont="1"/>
    <xf numFmtId="0" fontId="13" fillId="0" borderId="0" xfId="7" applyFont="1"/>
    <xf numFmtId="0" fontId="12" fillId="0" borderId="0" xfId="7" applyFont="1" applyBorder="1" applyAlignment="1">
      <alignment horizontal="center" wrapText="1"/>
    </xf>
    <xf numFmtId="3" fontId="13" fillId="0" borderId="25" xfId="7" applyNumberFormat="1" applyFont="1" applyBorder="1"/>
    <xf numFmtId="0" fontId="14" fillId="0" borderId="0" xfId="7" applyFont="1" applyFill="1" applyBorder="1"/>
    <xf numFmtId="0" fontId="15" fillId="0" borderId="0" xfId="7" applyFont="1" applyFill="1" applyBorder="1"/>
    <xf numFmtId="3" fontId="16" fillId="0" borderId="0" xfId="7" applyNumberFormat="1" applyFont="1" applyFill="1" applyBorder="1"/>
    <xf numFmtId="10" fontId="17" fillId="0" borderId="0" xfId="7" applyNumberFormat="1" applyFont="1" applyFill="1" applyBorder="1"/>
    <xf numFmtId="3" fontId="16" fillId="0" borderId="0" xfId="2" applyNumberFormat="1" applyFont="1" applyFill="1" applyBorder="1"/>
    <xf numFmtId="0" fontId="4" fillId="0" borderId="0" xfId="7" applyFont="1" applyFill="1" applyBorder="1"/>
    <xf numFmtId="165" fontId="13" fillId="0" borderId="25" xfId="2" applyNumberFormat="1" applyFont="1" applyBorder="1"/>
    <xf numFmtId="9" fontId="13" fillId="0" borderId="25" xfId="2" applyNumberFormat="1" applyFont="1" applyBorder="1"/>
    <xf numFmtId="9" fontId="4" fillId="0" borderId="0" xfId="2" applyFont="1" applyBorder="1"/>
    <xf numFmtId="0" fontId="18" fillId="0" borderId="0" xfId="7" applyFont="1" applyFill="1" applyBorder="1"/>
    <xf numFmtId="3" fontId="19" fillId="0" borderId="0" xfId="7" applyNumberFormat="1" applyFont="1" applyFill="1" applyBorder="1"/>
    <xf numFmtId="10" fontId="19" fillId="0" borderId="0" xfId="7" applyNumberFormat="1" applyFont="1" applyFill="1" applyBorder="1"/>
    <xf numFmtId="3" fontId="19" fillId="0" borderId="0" xfId="2" applyNumberFormat="1" applyFont="1" applyFill="1" applyBorder="1"/>
    <xf numFmtId="9" fontId="13" fillId="0" borderId="25" xfId="2" applyFont="1" applyBorder="1"/>
    <xf numFmtId="0" fontId="18" fillId="0" borderId="0" xfId="7" applyFont="1" applyFill="1" applyBorder="1" applyAlignment="1">
      <alignment horizontal="left"/>
    </xf>
    <xf numFmtId="0" fontId="8" fillId="0" borderId="0" xfId="7" applyFont="1"/>
    <xf numFmtId="9" fontId="4" fillId="0" borderId="0" xfId="2" applyFont="1"/>
    <xf numFmtId="9" fontId="4" fillId="0" borderId="0" xfId="2" applyFont="1" applyAlignment="1">
      <alignment horizontal="right"/>
    </xf>
    <xf numFmtId="0" fontId="11" fillId="0" borderId="0" xfId="7" applyBorder="1"/>
    <xf numFmtId="0" fontId="20" fillId="0" borderId="0" xfId="7" applyFont="1" applyBorder="1" applyAlignment="1">
      <alignment horizontal="center"/>
    </xf>
    <xf numFmtId="0" fontId="20" fillId="0" borderId="0" xfId="7" applyFont="1" applyBorder="1" applyAlignment="1">
      <alignment horizontal="center" wrapText="1"/>
    </xf>
    <xf numFmtId="0" fontId="19" fillId="0" borderId="0" xfId="7" applyFont="1" applyBorder="1"/>
    <xf numFmtId="3" fontId="21" fillId="0" borderId="0" xfId="7" applyNumberFormat="1" applyFont="1" applyBorder="1"/>
    <xf numFmtId="3" fontId="17" fillId="0" borderId="0" xfId="7" applyNumberFormat="1" applyFont="1" applyFill="1" applyBorder="1"/>
    <xf numFmtId="0" fontId="19" fillId="0" borderId="0" xfId="7" applyFont="1" applyFill="1" applyBorder="1"/>
    <xf numFmtId="9" fontId="17" fillId="0" borderId="0" xfId="7" applyNumberFormat="1" applyFont="1" applyFill="1" applyBorder="1"/>
    <xf numFmtId="3" fontId="17" fillId="0" borderId="0" xfId="2" applyNumberFormat="1" applyFont="1" applyFill="1" applyBorder="1"/>
    <xf numFmtId="166" fontId="4" fillId="0" borderId="0" xfId="1" applyNumberFormat="1" applyFont="1"/>
    <xf numFmtId="3" fontId="4" fillId="0" borderId="0" xfId="7" applyNumberFormat="1" applyFont="1"/>
    <xf numFmtId="166" fontId="4" fillId="0" borderId="6" xfId="8" applyNumberFormat="1" applyFont="1" applyFill="1" applyBorder="1" applyAlignment="1">
      <alignment horizontal="left"/>
    </xf>
    <xf numFmtId="166" fontId="4" fillId="0" borderId="0" xfId="8" applyNumberFormat="1" applyFont="1"/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3" fontId="5" fillId="0" borderId="0" xfId="0" applyNumberFormat="1" applyFont="1" applyBorder="1"/>
    <xf numFmtId="0" fontId="5" fillId="0" borderId="0" xfId="0" applyFont="1"/>
    <xf numFmtId="0" fontId="4" fillId="0" borderId="0" xfId="0" applyFont="1" applyBorder="1"/>
    <xf numFmtId="3" fontId="4" fillId="0" borderId="0" xfId="0" applyNumberFormat="1" applyFont="1" applyBorder="1"/>
    <xf numFmtId="0" fontId="8" fillId="2" borderId="3" xfId="0" applyFont="1" applyFill="1" applyBorder="1"/>
    <xf numFmtId="0" fontId="8" fillId="0" borderId="4" xfId="0" applyFont="1" applyBorder="1" applyAlignment="1">
      <alignment horizontal="center"/>
    </xf>
    <xf numFmtId="0" fontId="8" fillId="2" borderId="4" xfId="0" applyFont="1" applyFill="1" applyBorder="1"/>
    <xf numFmtId="3" fontId="4" fillId="3" borderId="0" xfId="0" applyNumberFormat="1" applyFont="1" applyFill="1" applyBorder="1"/>
    <xf numFmtId="0" fontId="4" fillId="3" borderId="0" xfId="0" applyFont="1" applyFill="1" applyBorder="1"/>
    <xf numFmtId="0" fontId="4" fillId="3" borderId="1" xfId="0" applyFont="1" applyFill="1" applyBorder="1"/>
    <xf numFmtId="0" fontId="8" fillId="7" borderId="9" xfId="0" applyFont="1" applyFill="1" applyBorder="1"/>
    <xf numFmtId="0" fontId="4" fillId="7" borderId="10" xfId="0" applyFont="1" applyFill="1" applyBorder="1"/>
    <xf numFmtId="0" fontId="4" fillId="7" borderId="11" xfId="0" applyFont="1" applyFill="1" applyBorder="1"/>
    <xf numFmtId="3" fontId="8" fillId="8" borderId="12" xfId="0" applyNumberFormat="1" applyFont="1" applyFill="1" applyBorder="1"/>
    <xf numFmtId="3" fontId="8" fillId="8" borderId="14" xfId="0" applyNumberFormat="1" applyFont="1" applyFill="1" applyBorder="1"/>
    <xf numFmtId="10" fontId="8" fillId="8" borderId="10" xfId="0" applyNumberFormat="1" applyFont="1" applyFill="1" applyBorder="1"/>
    <xf numFmtId="0" fontId="4" fillId="0" borderId="16" xfId="0" applyFont="1" applyBorder="1"/>
    <xf numFmtId="0" fontId="4" fillId="0" borderId="17" xfId="0" applyFont="1" applyBorder="1"/>
    <xf numFmtId="3" fontId="4" fillId="0" borderId="18" xfId="0" applyNumberFormat="1" applyFont="1" applyBorder="1"/>
    <xf numFmtId="10" fontId="4" fillId="0" borderId="0" xfId="0" applyNumberFormat="1" applyFont="1" applyBorder="1"/>
    <xf numFmtId="0" fontId="8" fillId="7" borderId="21" xfId="0" applyFont="1" applyFill="1" applyBorder="1"/>
    <xf numFmtId="0" fontId="4" fillId="7" borderId="22" xfId="0" applyFont="1" applyFill="1" applyBorder="1"/>
    <xf numFmtId="0" fontId="4" fillId="7" borderId="23" xfId="0" applyFont="1" applyFill="1" applyBorder="1"/>
    <xf numFmtId="3" fontId="8" fillId="8" borderId="24" xfId="0" applyNumberFormat="1" applyFont="1" applyFill="1" applyBorder="1"/>
    <xf numFmtId="3" fontId="8" fillId="8" borderId="26" xfId="0" applyNumberFormat="1" applyFont="1" applyFill="1" applyBorder="1"/>
    <xf numFmtId="10" fontId="8" fillId="8" borderId="22" xfId="0" applyNumberFormat="1" applyFont="1" applyFill="1" applyBorder="1"/>
    <xf numFmtId="0" fontId="4" fillId="0" borderId="0" xfId="0" applyFont="1" applyBorder="1" applyAlignment="1">
      <alignment horizontal="left"/>
    </xf>
    <xf numFmtId="0" fontId="4" fillId="0" borderId="28" xfId="0" applyFont="1" applyBorder="1"/>
    <xf numFmtId="3" fontId="4" fillId="0" borderId="19" xfId="0" applyNumberFormat="1" applyFont="1" applyBorder="1"/>
    <xf numFmtId="0" fontId="9" fillId="0" borderId="16" xfId="0" applyFont="1" applyBorder="1"/>
    <xf numFmtId="3" fontId="8" fillId="8" borderId="25" xfId="0" applyNumberFormat="1" applyFont="1" applyFill="1" applyBorder="1"/>
    <xf numFmtId="10" fontId="8" fillId="8" borderId="25" xfId="0" applyNumberFormat="1" applyFont="1" applyFill="1" applyBorder="1"/>
    <xf numFmtId="0" fontId="8" fillId="9" borderId="29" xfId="0" applyFont="1" applyFill="1" applyBorder="1"/>
    <xf numFmtId="0" fontId="4" fillId="9" borderId="30" xfId="0" applyFont="1" applyFill="1" applyBorder="1"/>
    <xf numFmtId="0" fontId="4" fillId="9" borderId="31" xfId="0" applyFont="1" applyFill="1" applyBorder="1"/>
    <xf numFmtId="3" fontId="8" fillId="9" borderId="32" xfId="0" applyNumberFormat="1" applyFont="1" applyFill="1" applyBorder="1"/>
    <xf numFmtId="9" fontId="8" fillId="9" borderId="33" xfId="0" applyNumberFormat="1" applyFont="1" applyFill="1" applyBorder="1"/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0" fontId="12" fillId="0" borderId="0" xfId="0" applyFont="1" applyBorder="1" applyAlignment="1">
      <alignment horizontal="center"/>
    </xf>
    <xf numFmtId="0" fontId="9" fillId="0" borderId="0" xfId="0" applyFont="1"/>
    <xf numFmtId="0" fontId="13" fillId="0" borderId="0" xfId="0" applyFont="1"/>
    <xf numFmtId="0" fontId="12" fillId="0" borderId="0" xfId="0" applyFont="1" applyBorder="1" applyAlignment="1">
      <alignment horizontal="center" wrapText="1"/>
    </xf>
    <xf numFmtId="3" fontId="13" fillId="0" borderId="25" xfId="0" applyNumberFormat="1" applyFont="1" applyBorder="1"/>
    <xf numFmtId="0" fontId="14" fillId="0" borderId="0" xfId="0" applyFont="1" applyFill="1" applyBorder="1"/>
    <xf numFmtId="0" fontId="15" fillId="0" borderId="0" xfId="0" applyFont="1" applyFill="1" applyBorder="1"/>
    <xf numFmtId="3" fontId="16" fillId="0" borderId="0" xfId="0" applyNumberFormat="1" applyFont="1" applyFill="1" applyBorder="1"/>
    <xf numFmtId="10" fontId="17" fillId="0" borderId="0" xfId="0" applyNumberFormat="1" applyFont="1" applyFill="1" applyBorder="1"/>
    <xf numFmtId="0" fontId="4" fillId="0" borderId="0" xfId="0" applyFont="1" applyFill="1" applyBorder="1"/>
    <xf numFmtId="0" fontId="18" fillId="0" borderId="0" xfId="0" applyFont="1" applyFill="1" applyBorder="1"/>
    <xf numFmtId="3" fontId="19" fillId="0" borderId="0" xfId="0" applyNumberFormat="1" applyFont="1" applyFill="1" applyBorder="1"/>
    <xf numFmtId="10" fontId="19" fillId="0" borderId="0" xfId="0" applyNumberFormat="1" applyFont="1" applyFill="1" applyBorder="1"/>
    <xf numFmtId="0" fontId="18" fillId="0" borderId="0" xfId="0" applyFont="1" applyFill="1" applyBorder="1" applyAlignment="1">
      <alignment horizontal="left"/>
    </xf>
    <xf numFmtId="0" fontId="8" fillId="0" borderId="0" xfId="0" applyFont="1"/>
    <xf numFmtId="0" fontId="0" fillId="0" borderId="0" xfId="0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19" fillId="0" borderId="0" xfId="0" applyFont="1" applyBorder="1"/>
    <xf numFmtId="3" fontId="21" fillId="0" borderId="0" xfId="0" applyNumberFormat="1" applyFont="1" applyBorder="1"/>
    <xf numFmtId="3" fontId="17" fillId="0" borderId="0" xfId="0" applyNumberFormat="1" applyFont="1" applyFill="1" applyBorder="1"/>
    <xf numFmtId="0" fontId="19" fillId="0" borderId="0" xfId="0" applyFont="1" applyFill="1" applyBorder="1"/>
    <xf numFmtId="9" fontId="17" fillId="0" borderId="0" xfId="0" applyNumberFormat="1" applyFont="1" applyFill="1" applyBorder="1"/>
    <xf numFmtId="0" fontId="4" fillId="0" borderId="1" xfId="9" applyFont="1" applyBorder="1"/>
    <xf numFmtId="3" fontId="4" fillId="0" borderId="1" xfId="9" applyNumberFormat="1" applyFont="1" applyBorder="1"/>
    <xf numFmtId="0" fontId="4" fillId="0" borderId="0" xfId="9" applyFont="1"/>
    <xf numFmtId="0" fontId="5" fillId="0" borderId="0" xfId="9" applyFont="1" applyBorder="1"/>
    <xf numFmtId="0" fontId="7" fillId="0" borderId="0" xfId="9" applyFont="1" applyBorder="1"/>
    <xf numFmtId="3" fontId="5" fillId="0" borderId="0" xfId="9" applyNumberFormat="1" applyFont="1" applyBorder="1"/>
    <xf numFmtId="0" fontId="5" fillId="0" borderId="0" xfId="9" applyFont="1"/>
    <xf numFmtId="0" fontId="4" fillId="0" borderId="0" xfId="9" applyFont="1" applyBorder="1"/>
    <xf numFmtId="3" fontId="4" fillId="0" borderId="0" xfId="9" applyNumberFormat="1" applyFont="1" applyBorder="1"/>
    <xf numFmtId="0" fontId="8" fillId="2" borderId="3" xfId="9" applyFont="1" applyFill="1" applyBorder="1"/>
    <xf numFmtId="0" fontId="8" fillId="0" borderId="4" xfId="9" applyFont="1" applyBorder="1" applyAlignment="1">
      <alignment horizontal="center"/>
    </xf>
    <xf numFmtId="0" fontId="8" fillId="2" borderId="4" xfId="9" applyFont="1" applyFill="1" applyBorder="1"/>
    <xf numFmtId="3" fontId="4" fillId="3" borderId="0" xfId="9" applyNumberFormat="1" applyFont="1" applyFill="1" applyBorder="1"/>
    <xf numFmtId="0" fontId="4" fillId="3" borderId="0" xfId="9" applyFont="1" applyFill="1" applyBorder="1"/>
    <xf numFmtId="0" fontId="4" fillId="3" borderId="1" xfId="9" applyFont="1" applyFill="1" applyBorder="1"/>
    <xf numFmtId="3" fontId="8" fillId="8" borderId="12" xfId="9" applyNumberFormat="1" applyFont="1" applyFill="1" applyBorder="1"/>
    <xf numFmtId="3" fontId="8" fillId="8" borderId="14" xfId="9" applyNumberFormat="1" applyFont="1" applyFill="1" applyBorder="1"/>
    <xf numFmtId="10" fontId="8" fillId="8" borderId="10" xfId="9" applyNumberFormat="1" applyFont="1" applyFill="1" applyBorder="1"/>
    <xf numFmtId="3" fontId="4" fillId="0" borderId="18" xfId="9" applyNumberFormat="1" applyFont="1" applyBorder="1"/>
    <xf numFmtId="10" fontId="4" fillId="0" borderId="0" xfId="9" applyNumberFormat="1" applyFont="1" applyBorder="1"/>
    <xf numFmtId="3" fontId="8" fillId="8" borderId="24" xfId="9" applyNumberFormat="1" applyFont="1" applyFill="1" applyBorder="1"/>
    <xf numFmtId="3" fontId="8" fillId="8" borderId="26" xfId="9" applyNumberFormat="1" applyFont="1" applyFill="1" applyBorder="1"/>
    <xf numFmtId="10" fontId="8" fillId="8" borderId="22" xfId="9" applyNumberFormat="1" applyFont="1" applyFill="1" applyBorder="1"/>
    <xf numFmtId="3" fontId="4" fillId="0" borderId="19" xfId="9" applyNumberFormat="1" applyFont="1" applyBorder="1"/>
    <xf numFmtId="3" fontId="8" fillId="8" borderId="25" xfId="9" applyNumberFormat="1" applyFont="1" applyFill="1" applyBorder="1"/>
    <xf numFmtId="10" fontId="8" fillId="8" borderId="25" xfId="9" applyNumberFormat="1" applyFont="1" applyFill="1" applyBorder="1"/>
    <xf numFmtId="3" fontId="8" fillId="9" borderId="32" xfId="9" applyNumberFormat="1" applyFont="1" applyFill="1" applyBorder="1"/>
    <xf numFmtId="9" fontId="8" fillId="9" borderId="33" xfId="9" applyNumberFormat="1" applyFont="1" applyFill="1" applyBorder="1"/>
    <xf numFmtId="0" fontId="12" fillId="0" borderId="0" xfId="9" applyFont="1" applyBorder="1"/>
    <xf numFmtId="3" fontId="12" fillId="0" borderId="0" xfId="9" applyNumberFormat="1" applyFont="1" applyBorder="1"/>
    <xf numFmtId="0" fontId="12" fillId="0" borderId="0" xfId="9" applyFont="1"/>
    <xf numFmtId="0" fontId="12" fillId="0" borderId="0" xfId="9" applyFont="1" applyBorder="1" applyAlignment="1">
      <alignment horizontal="center"/>
    </xf>
    <xf numFmtId="0" fontId="9" fillId="0" borderId="0" xfId="9" applyFont="1"/>
    <xf numFmtId="0" fontId="13" fillId="0" borderId="0" xfId="9" applyFont="1"/>
    <xf numFmtId="0" fontId="12" fillId="0" borderId="0" xfId="9" applyFont="1" applyBorder="1" applyAlignment="1">
      <alignment horizontal="center" wrapText="1"/>
    </xf>
    <xf numFmtId="3" fontId="13" fillId="0" borderId="25" xfId="9" applyNumberFormat="1" applyFont="1" applyBorder="1"/>
    <xf numFmtId="0" fontId="14" fillId="0" borderId="0" xfId="9" applyFont="1" applyFill="1" applyBorder="1"/>
    <xf numFmtId="0" fontId="15" fillId="0" borderId="0" xfId="9" applyFont="1" applyFill="1" applyBorder="1"/>
    <xf numFmtId="3" fontId="16" fillId="0" borderId="0" xfId="9" applyNumberFormat="1" applyFont="1" applyFill="1" applyBorder="1"/>
    <xf numFmtId="10" fontId="17" fillId="0" borderId="0" xfId="9" applyNumberFormat="1" applyFont="1" applyFill="1" applyBorder="1"/>
    <xf numFmtId="0" fontId="4" fillId="0" borderId="0" xfId="9" applyFont="1" applyFill="1" applyBorder="1"/>
    <xf numFmtId="0" fontId="18" fillId="0" borderId="0" xfId="9" applyFont="1" applyFill="1" applyBorder="1"/>
    <xf numFmtId="3" fontId="19" fillId="0" borderId="0" xfId="9" applyNumberFormat="1" applyFont="1" applyFill="1" applyBorder="1"/>
    <xf numFmtId="10" fontId="19" fillId="0" borderId="0" xfId="9" applyNumberFormat="1" applyFont="1" applyFill="1" applyBorder="1"/>
    <xf numFmtId="0" fontId="18" fillId="0" borderId="0" xfId="9" applyFont="1" applyFill="1" applyBorder="1" applyAlignment="1">
      <alignment horizontal="left"/>
    </xf>
    <xf numFmtId="0" fontId="8" fillId="0" borderId="0" xfId="9" applyFont="1"/>
    <xf numFmtId="0" fontId="3" fillId="0" borderId="0" xfId="9" applyBorder="1"/>
    <xf numFmtId="0" fontId="20" fillId="0" borderId="0" xfId="9" applyFont="1" applyBorder="1" applyAlignment="1">
      <alignment horizontal="center"/>
    </xf>
    <xf numFmtId="0" fontId="20" fillId="0" borderId="0" xfId="9" applyFont="1" applyBorder="1" applyAlignment="1">
      <alignment horizontal="center" wrapText="1"/>
    </xf>
    <xf numFmtId="0" fontId="19" fillId="0" borderId="0" xfId="9" applyFont="1" applyBorder="1"/>
    <xf numFmtId="3" fontId="21" fillId="0" borderId="0" xfId="9" applyNumberFormat="1" applyFont="1" applyBorder="1"/>
    <xf numFmtId="3" fontId="17" fillId="0" borderId="0" xfId="9" applyNumberFormat="1" applyFont="1" applyFill="1" applyBorder="1"/>
    <xf numFmtId="0" fontId="19" fillId="0" borderId="0" xfId="9" applyFont="1" applyFill="1" applyBorder="1"/>
    <xf numFmtId="9" fontId="17" fillId="0" borderId="0" xfId="9" applyNumberFormat="1" applyFont="1" applyFill="1" applyBorder="1"/>
    <xf numFmtId="0" fontId="6" fillId="0" borderId="0" xfId="10" applyFont="1" applyBorder="1"/>
    <xf numFmtId="0" fontId="6" fillId="0" borderId="0" xfId="10" applyFont="1" applyBorder="1" applyAlignment="1">
      <alignment horizontal="left"/>
    </xf>
    <xf numFmtId="0" fontId="12" fillId="0" borderId="0" xfId="10" applyFont="1" applyBorder="1"/>
    <xf numFmtId="0" fontId="8" fillId="3" borderId="5" xfId="10" applyFont="1" applyFill="1" applyBorder="1"/>
    <xf numFmtId="0" fontId="9" fillId="4" borderId="7" xfId="10" applyFont="1" applyFill="1" applyBorder="1" applyAlignment="1">
      <alignment horizontal="center" vertical="center" wrapText="1"/>
    </xf>
    <xf numFmtId="0" fontId="8" fillId="4" borderId="7" xfId="10" applyFont="1" applyFill="1" applyBorder="1" applyAlignment="1">
      <alignment horizontal="center" vertical="center" wrapText="1"/>
    </xf>
    <xf numFmtId="3" fontId="8" fillId="5" borderId="8" xfId="10" applyNumberFormat="1" applyFont="1" applyFill="1" applyBorder="1" applyAlignment="1">
      <alignment horizontal="center" vertical="center" wrapText="1"/>
    </xf>
    <xf numFmtId="3" fontId="8" fillId="6" borderId="34" xfId="10" applyNumberFormat="1" applyFont="1" applyFill="1" applyBorder="1" applyAlignment="1">
      <alignment horizontal="center" wrapText="1"/>
    </xf>
    <xf numFmtId="3" fontId="8" fillId="6" borderId="4" xfId="10" applyNumberFormat="1" applyFont="1" applyFill="1" applyBorder="1" applyAlignment="1">
      <alignment horizontal="center" wrapText="1"/>
    </xf>
    <xf numFmtId="0" fontId="9" fillId="0" borderId="25" xfId="10" applyFont="1" applyBorder="1" applyAlignment="1">
      <alignment horizontal="center" vertical="center" wrapText="1"/>
    </xf>
    <xf numFmtId="0" fontId="9" fillId="0" borderId="25" xfId="10" applyFont="1" applyBorder="1" applyAlignment="1">
      <alignment horizontal="center" vertical="center"/>
    </xf>
    <xf numFmtId="0" fontId="9" fillId="0" borderId="25" xfId="10" applyFont="1" applyFill="1" applyBorder="1" applyAlignment="1">
      <alignment horizontal="center" vertical="center"/>
    </xf>
    <xf numFmtId="0" fontId="7" fillId="0" borderId="0" xfId="10" applyFont="1" applyBorder="1"/>
    <xf numFmtId="0" fontId="7" fillId="0" borderId="0" xfId="10" applyFont="1" applyBorder="1" applyAlignment="1">
      <alignment horizontal="left"/>
    </xf>
  </cellXfs>
  <cellStyles count="11">
    <cellStyle name="Comma" xfId="1" builtinId="3"/>
    <cellStyle name="Comma 3" xfId="8"/>
    <cellStyle name="Normal" xfId="0" builtinId="0"/>
    <cellStyle name="Normal 2" xfId="3"/>
    <cellStyle name="Normal 2 2" xfId="4"/>
    <cellStyle name="Normal 2 2 2" xfId="6"/>
    <cellStyle name="Normal 2 3" xfId="9"/>
    <cellStyle name="Normal 3" xfId="7"/>
    <cellStyle name="Normal 4" xfId="10"/>
    <cellStyle name="Percent" xfId="2" builtinId="5"/>
    <cellStyle name="Virgü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2021/2020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Q1 SECTORAL DISTRIBUTION BY NEW BUSINESS VOLUME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Graph_1!$C$41</c:f>
              <c:strCache>
                <c:ptCount val="1"/>
                <c:pt idx="0">
                  <c:v>2021_Q1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07-4FA5-BC0B-C35F7A2BF51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07-4FA5-BC0B-C35F7A2BF51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07-4FA5-BC0B-C35F7A2BF51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707-4FA5-BC0B-C35F7A2BF5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Graph_1!$D$41:$H$41</c:f>
              <c:numCache>
                <c:formatCode>#,##0</c:formatCode>
                <c:ptCount val="5"/>
                <c:pt idx="0">
                  <c:v>3217299.67955</c:v>
                </c:pt>
                <c:pt idx="1">
                  <c:v>202393.63384999998</c:v>
                </c:pt>
                <c:pt idx="2">
                  <c:v>3347350.9857599996</c:v>
                </c:pt>
                <c:pt idx="3">
                  <c:v>71620</c:v>
                </c:pt>
                <c:pt idx="4">
                  <c:v>17579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07-4FA5-BC0B-C35F7A2BF511}"/>
            </c:ext>
          </c:extLst>
        </c:ser>
        <c:ser>
          <c:idx val="1"/>
          <c:order val="1"/>
          <c:tx>
            <c:strRef>
              <c:f>Graph_1!$C$42</c:f>
              <c:strCache>
                <c:ptCount val="1"/>
                <c:pt idx="0">
                  <c:v>2020_Q1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Graph_1!$D$42:$H$42</c:f>
              <c:numCache>
                <c:formatCode>#,##0</c:formatCode>
                <c:ptCount val="5"/>
                <c:pt idx="0">
                  <c:v>2149559.8274000003</c:v>
                </c:pt>
                <c:pt idx="1">
                  <c:v>86927.15655</c:v>
                </c:pt>
                <c:pt idx="2">
                  <c:v>1826572.7459800001</c:v>
                </c:pt>
                <c:pt idx="3">
                  <c:v>0</c:v>
                </c:pt>
                <c:pt idx="4">
                  <c:v>151734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07-4FA5-BC0B-C35F7A2BF5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3928960"/>
        <c:axId val="213925040"/>
      </c:barChart>
      <c:catAx>
        <c:axId val="213928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25040"/>
        <c:crosses val="autoZero"/>
        <c:auto val="1"/>
        <c:lblAlgn val="ctr"/>
        <c:lblOffset val="100"/>
        <c:noMultiLvlLbl val="0"/>
      </c:catAx>
      <c:valAx>
        <c:axId val="21392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2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2021/2020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Q2 SECTORAL DISTRIBUTION BY NEW BUSINESS VOLUME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Graph_2!$C$41</c:f>
              <c:strCache>
                <c:ptCount val="1"/>
                <c:pt idx="0">
                  <c:v>2021_Q2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0D-46D6-875E-2A81DB30E8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0D-46D6-875E-2A81DB30E88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0D-46D6-875E-2A81DB30E8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0D-46D6-875E-2A81DB30E8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Graph_2!$D$40:$H$40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Graph_2!$D$41:$H$41</c:f>
              <c:numCache>
                <c:formatCode>#,##0</c:formatCode>
                <c:ptCount val="5"/>
                <c:pt idx="0">
                  <c:v>4219892.6168999998</c:v>
                </c:pt>
                <c:pt idx="1">
                  <c:v>389008.25440999999</c:v>
                </c:pt>
                <c:pt idx="2">
                  <c:v>3592341.2532000002</c:v>
                </c:pt>
                <c:pt idx="3">
                  <c:v>68700</c:v>
                </c:pt>
                <c:pt idx="4">
                  <c:v>51834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0D-46D6-875E-2A81DB30E884}"/>
            </c:ext>
          </c:extLst>
        </c:ser>
        <c:ser>
          <c:idx val="1"/>
          <c:order val="1"/>
          <c:tx>
            <c:strRef>
              <c:f>Graph_2!$C$42</c:f>
              <c:strCache>
                <c:ptCount val="1"/>
                <c:pt idx="0">
                  <c:v>2020_Q2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Graph_2!$D$40:$H$40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Graph_2!$D$42:$H$42</c:f>
              <c:numCache>
                <c:formatCode>#,##0</c:formatCode>
                <c:ptCount val="5"/>
                <c:pt idx="0">
                  <c:v>2327078.1966800001</c:v>
                </c:pt>
                <c:pt idx="1">
                  <c:v>157318.45000000001</c:v>
                </c:pt>
                <c:pt idx="2">
                  <c:v>2432744.5616199998</c:v>
                </c:pt>
                <c:pt idx="3">
                  <c:v>0</c:v>
                </c:pt>
                <c:pt idx="4">
                  <c:v>282081.38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E0D-46D6-875E-2A81DB30E8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3933664"/>
        <c:axId val="213923080"/>
      </c:barChart>
      <c:catAx>
        <c:axId val="21393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23080"/>
        <c:crosses val="autoZero"/>
        <c:auto val="1"/>
        <c:lblAlgn val="ctr"/>
        <c:lblOffset val="100"/>
        <c:noMultiLvlLbl val="0"/>
      </c:catAx>
      <c:valAx>
        <c:axId val="213923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3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2021/2020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Q1 CUMULATIVE SECTORAL DISTRIBUTION BY NEW BUSINESS VOLUME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Graph_6months!$C$41</c:f>
              <c:strCache>
                <c:ptCount val="1"/>
                <c:pt idx="0">
                  <c:v>2021_Q2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6F-4AC7-8D66-61EF725CD83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6F-4AC7-8D66-61EF725CD83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6F-4AC7-8D66-61EF725CD83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6F-4AC7-8D66-61EF725CD8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Graph_6months!$D$40:$H$40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Graph_6months!$D$41:$H$41</c:f>
              <c:numCache>
                <c:formatCode>#,##0</c:formatCode>
                <c:ptCount val="5"/>
                <c:pt idx="0">
                  <c:v>7436889.2964499993</c:v>
                </c:pt>
                <c:pt idx="1">
                  <c:v>591401.88826000004</c:v>
                </c:pt>
                <c:pt idx="2">
                  <c:v>6939619.2389599988</c:v>
                </c:pt>
                <c:pt idx="3">
                  <c:v>140320</c:v>
                </c:pt>
                <c:pt idx="4">
                  <c:v>69409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6F-4AC7-8D66-61EF725CD83D}"/>
            </c:ext>
          </c:extLst>
        </c:ser>
        <c:ser>
          <c:idx val="1"/>
          <c:order val="1"/>
          <c:tx>
            <c:strRef>
              <c:f>Graph_6months!$C$42</c:f>
              <c:strCache>
                <c:ptCount val="1"/>
                <c:pt idx="0">
                  <c:v>2020_Q2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Graph_6months!$D$40:$H$40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Graph_6months!$D$42:$H$42</c:f>
              <c:numCache>
                <c:formatCode>#,##0</c:formatCode>
                <c:ptCount val="5"/>
                <c:pt idx="0">
                  <c:v>4476638.024079999</c:v>
                </c:pt>
                <c:pt idx="1">
                  <c:v>244245.60655000003</c:v>
                </c:pt>
                <c:pt idx="2">
                  <c:v>4259319.3075999999</c:v>
                </c:pt>
                <c:pt idx="3">
                  <c:v>0</c:v>
                </c:pt>
                <c:pt idx="4">
                  <c:v>433841.38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06F-4AC7-8D66-61EF725CD8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3925432"/>
        <c:axId val="213924256"/>
      </c:barChart>
      <c:catAx>
        <c:axId val="213925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24256"/>
        <c:crosses val="autoZero"/>
        <c:auto val="1"/>
        <c:lblAlgn val="ctr"/>
        <c:lblOffset val="100"/>
        <c:noMultiLvlLbl val="0"/>
      </c:catAx>
      <c:valAx>
        <c:axId val="21392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25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2021/2020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Q3 SECTORAL DISTRIBUTION BY NEW BUSINESS VOLUME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Graph_3!$C$41</c:f>
              <c:strCache>
                <c:ptCount val="1"/>
                <c:pt idx="0">
                  <c:v>2021_Q3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B6-4CB4-9544-CA2180B5DF4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B6-4CB4-9544-CA2180B5DF4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B6-4CB4-9544-CA2180B5DF4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B6-4CB4-9544-CA2180B5DF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Graph_3!$D$40:$H$40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Graph_3!$D$41:$H$41</c:f>
              <c:numCache>
                <c:formatCode>#,##0</c:formatCode>
                <c:ptCount val="5"/>
                <c:pt idx="0">
                  <c:v>4219193.2231999999</c:v>
                </c:pt>
                <c:pt idx="1">
                  <c:v>291499.27596</c:v>
                </c:pt>
                <c:pt idx="2">
                  <c:v>4005239.9430600004</c:v>
                </c:pt>
                <c:pt idx="3">
                  <c:v>170450</c:v>
                </c:pt>
                <c:pt idx="4">
                  <c:v>15554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B6-4CB4-9544-CA2180B5DF49}"/>
            </c:ext>
          </c:extLst>
        </c:ser>
        <c:ser>
          <c:idx val="1"/>
          <c:order val="1"/>
          <c:tx>
            <c:strRef>
              <c:f>Graph_3!$C$42</c:f>
              <c:strCache>
                <c:ptCount val="1"/>
                <c:pt idx="0">
                  <c:v>2020_Q3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Graph_3!$D$40:$H$40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Graph_3!$D$42:$H$42</c:f>
              <c:numCache>
                <c:formatCode>#,##0</c:formatCode>
                <c:ptCount val="5"/>
                <c:pt idx="0">
                  <c:v>2833430.1555599999</c:v>
                </c:pt>
                <c:pt idx="1">
                  <c:v>246767.96395999996</c:v>
                </c:pt>
                <c:pt idx="2">
                  <c:v>2571407.7741100001</c:v>
                </c:pt>
                <c:pt idx="3">
                  <c:v>0</c:v>
                </c:pt>
                <c:pt idx="4">
                  <c:v>276232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CB6-4CB4-9544-CA2180B5DF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3925824"/>
        <c:axId val="213930528"/>
      </c:barChart>
      <c:catAx>
        <c:axId val="21392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30528"/>
        <c:crosses val="autoZero"/>
        <c:auto val="1"/>
        <c:lblAlgn val="ctr"/>
        <c:lblOffset val="100"/>
        <c:noMultiLvlLbl val="0"/>
      </c:catAx>
      <c:valAx>
        <c:axId val="21393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2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2021/2020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Q3 CUMULATIVE SECTORAL DISTRIBUTION BY NEW BUSINESS VOLUME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Graph_9Months!$C$41</c:f>
              <c:strCache>
                <c:ptCount val="1"/>
                <c:pt idx="0">
                  <c:v>2021_Q3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07-4164-AC47-772EB5EBE74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07-4164-AC47-772EB5EBE74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07-4164-AC47-772EB5EBE74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07-4164-AC47-772EB5EBE7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Graph_9Months!$D$40:$H$40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Graph_9Months!$D$41:$H$41</c:f>
              <c:numCache>
                <c:formatCode>#,##0</c:formatCode>
                <c:ptCount val="5"/>
                <c:pt idx="0">
                  <c:v>11661165.519649999</c:v>
                </c:pt>
                <c:pt idx="1">
                  <c:v>877659.16422000004</c:v>
                </c:pt>
                <c:pt idx="2">
                  <c:v>10943830.592020001</c:v>
                </c:pt>
                <c:pt idx="3">
                  <c:v>310770</c:v>
                </c:pt>
                <c:pt idx="4">
                  <c:v>85340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07-4164-AC47-772EB5EBE742}"/>
            </c:ext>
          </c:extLst>
        </c:ser>
        <c:ser>
          <c:idx val="1"/>
          <c:order val="1"/>
          <c:tx>
            <c:strRef>
              <c:f>Graph_9Months!$C$42</c:f>
              <c:strCache>
                <c:ptCount val="1"/>
                <c:pt idx="0">
                  <c:v>2020_Q3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Graph_9Months!$D$40:$H$40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Graph_9Months!$D$42:$H$42</c:f>
              <c:numCache>
                <c:formatCode>#,##0</c:formatCode>
                <c:ptCount val="5"/>
                <c:pt idx="0">
                  <c:v>7312168.1796400007</c:v>
                </c:pt>
                <c:pt idx="1">
                  <c:v>491013.57050999999</c:v>
                </c:pt>
                <c:pt idx="2">
                  <c:v>6829966.0817100005</c:v>
                </c:pt>
                <c:pt idx="3">
                  <c:v>0</c:v>
                </c:pt>
                <c:pt idx="4">
                  <c:v>710043.38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07-4164-AC47-772EB5EBE7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13932880"/>
        <c:axId val="213934056"/>
      </c:barChart>
      <c:catAx>
        <c:axId val="213932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34056"/>
        <c:crosses val="autoZero"/>
        <c:auto val="1"/>
        <c:lblAlgn val="ctr"/>
        <c:lblOffset val="100"/>
        <c:noMultiLvlLbl val="0"/>
      </c:catAx>
      <c:valAx>
        <c:axId val="213934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3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2021/2020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Q4 SECTORAL DISTRIBUTION BY NEW BUSINESS VOLUME</a:t>
            </a:r>
          </a:p>
        </c:rich>
      </c:tx>
      <c:layout>
        <c:manualLayout>
          <c:xMode val="edge"/>
          <c:yMode val="edge"/>
          <c:x val="0.17664786196904528"/>
          <c:y val="1.76588805060455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Graph_4!$C$41</c:f>
              <c:strCache>
                <c:ptCount val="1"/>
                <c:pt idx="0">
                  <c:v>2021_Q4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86-48DD-90C9-8E4F37A2702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86-48DD-90C9-8E4F37A270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86-48DD-90C9-8E4F37A2702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86-48DD-90C9-8E4F37A270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Graph_4!$D$40:$H$40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Graph_4!$D$41:$H$41</c:f>
              <c:numCache>
                <c:formatCode>#,##0</c:formatCode>
                <c:ptCount val="5"/>
                <c:pt idx="0">
                  <c:v>6906046.7916099988</c:v>
                </c:pt>
                <c:pt idx="1">
                  <c:v>345020.74481</c:v>
                </c:pt>
                <c:pt idx="2">
                  <c:v>4510588.4249700001</c:v>
                </c:pt>
                <c:pt idx="3">
                  <c:v>454671</c:v>
                </c:pt>
                <c:pt idx="4">
                  <c:v>37492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86-48DD-90C9-8E4F37A27021}"/>
            </c:ext>
          </c:extLst>
        </c:ser>
        <c:ser>
          <c:idx val="1"/>
          <c:order val="1"/>
          <c:tx>
            <c:strRef>
              <c:f>Graph_4!$C$42</c:f>
              <c:strCache>
                <c:ptCount val="1"/>
                <c:pt idx="0">
                  <c:v>2020_Q4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Graph_4!$D$40:$H$40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Graph_4!$D$42:$H$42</c:f>
              <c:numCache>
                <c:formatCode>#,##0</c:formatCode>
                <c:ptCount val="5"/>
                <c:pt idx="0">
                  <c:v>4315302.0939499997</c:v>
                </c:pt>
                <c:pt idx="1">
                  <c:v>142205.00494000001</c:v>
                </c:pt>
                <c:pt idx="2">
                  <c:v>3474937.11515</c:v>
                </c:pt>
                <c:pt idx="3">
                  <c:v>196859</c:v>
                </c:pt>
                <c:pt idx="4">
                  <c:v>5540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86-48DD-90C9-8E4F37A270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39897168"/>
        <c:axId val="639897560"/>
      </c:barChart>
      <c:catAx>
        <c:axId val="639897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897560"/>
        <c:crosses val="autoZero"/>
        <c:auto val="1"/>
        <c:lblAlgn val="ctr"/>
        <c:lblOffset val="100"/>
        <c:noMultiLvlLbl val="0"/>
      </c:catAx>
      <c:valAx>
        <c:axId val="639897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89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r-T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2021/2020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Q4 CUMULATIVE SECTORAL DISTRIBUTION BY NEW BUSINESS VOLUME</a:t>
            </a:r>
          </a:p>
        </c:rich>
      </c:tx>
      <c:layout>
        <c:manualLayout>
          <c:xMode val="edge"/>
          <c:yMode val="edge"/>
          <c:x val="0.14844575028966997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Graph_12Months!$C$41</c:f>
              <c:strCache>
                <c:ptCount val="1"/>
                <c:pt idx="0">
                  <c:v>2021_Q4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88-4635-9256-123EC3511E9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688-4635-9256-123EC3511E9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688-4635-9256-123EC3511E9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688-4635-9256-123EC3511E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Graph_12Months!$D$40:$H$40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Graph_12Months!$D$41:$H$41</c:f>
              <c:numCache>
                <c:formatCode>#,##0</c:formatCode>
                <c:ptCount val="5"/>
                <c:pt idx="0">
                  <c:v>18565115.31126</c:v>
                </c:pt>
                <c:pt idx="1">
                  <c:v>1222679.90903</c:v>
                </c:pt>
                <c:pt idx="2">
                  <c:v>15458292.016989999</c:v>
                </c:pt>
                <c:pt idx="3">
                  <c:v>765441</c:v>
                </c:pt>
                <c:pt idx="4">
                  <c:v>122828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88-4635-9256-123EC3511E9C}"/>
            </c:ext>
          </c:extLst>
        </c:ser>
        <c:ser>
          <c:idx val="1"/>
          <c:order val="1"/>
          <c:tx>
            <c:strRef>
              <c:f>Graph_12Months!$C$42</c:f>
              <c:strCache>
                <c:ptCount val="1"/>
                <c:pt idx="0">
                  <c:v>2020_Q4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Graph_12Months!$D$40:$H$40</c:f>
              <c:strCache>
                <c:ptCount val="5"/>
                <c:pt idx="0">
                  <c:v>MANUFACTURING INDUSTRY</c:v>
                </c:pt>
                <c:pt idx="1">
                  <c:v>AGRICULTURE</c:v>
                </c:pt>
                <c:pt idx="2">
                  <c:v>SERVICES</c:v>
                </c:pt>
                <c:pt idx="3">
                  <c:v>CONSUMER REAL ESTATE FINANCE</c:v>
                </c:pt>
                <c:pt idx="4">
                  <c:v>OTHER</c:v>
                </c:pt>
              </c:strCache>
            </c:strRef>
          </c:cat>
          <c:val>
            <c:numRef>
              <c:f>Graph_12Months!$D$42:$H$42</c:f>
              <c:numCache>
                <c:formatCode>#,##0</c:formatCode>
                <c:ptCount val="5"/>
                <c:pt idx="0">
                  <c:v>11627224.27359</c:v>
                </c:pt>
                <c:pt idx="1">
                  <c:v>633218.57545</c:v>
                </c:pt>
                <c:pt idx="2">
                  <c:v>10305671.19686</c:v>
                </c:pt>
                <c:pt idx="3">
                  <c:v>843302</c:v>
                </c:pt>
                <c:pt idx="4">
                  <c:v>69141.38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88-4635-9256-123EC3511E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39883056"/>
        <c:axId val="639892072"/>
      </c:barChart>
      <c:catAx>
        <c:axId val="639883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892072"/>
        <c:crosses val="autoZero"/>
        <c:auto val="1"/>
        <c:lblAlgn val="ctr"/>
        <c:lblOffset val="100"/>
        <c:noMultiLvlLbl val="0"/>
      </c:catAx>
      <c:valAx>
        <c:axId val="639892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88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al%20Kiralama/2021_Q4/2-SektorDagilimi_2021IV_K&#252;m&#252;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_USD"/>
      <sheetName val="DATA_EUR"/>
      <sheetName val="Özet"/>
      <sheetName val="Grafik"/>
      <sheetName val="Sayfa1"/>
    </sheetNames>
    <sheetDataSet>
      <sheetData sheetId="0">
        <row r="7">
          <cell r="C7" t="str">
            <v>01.01.2021-31.12.2021</v>
          </cell>
        </row>
        <row r="12">
          <cell r="DD12">
            <v>746.1519531479305</v>
          </cell>
          <cell r="DE12">
            <v>655.82844314304418</v>
          </cell>
          <cell r="DF12">
            <v>1195805.5534099999</v>
          </cell>
          <cell r="DG12">
            <v>1408760.5515088402</v>
          </cell>
        </row>
        <row r="13">
          <cell r="DD13">
            <v>23.893048128342247</v>
          </cell>
          <cell r="DE13">
            <v>16.652091001689932</v>
          </cell>
          <cell r="DF13">
            <v>26874.355620000002</v>
          </cell>
          <cell r="DG13">
            <v>33632.388009999995</v>
          </cell>
        </row>
        <row r="15">
          <cell r="DD15">
            <v>150.74347212079329</v>
          </cell>
          <cell r="DE15">
            <v>113.90422707722129</v>
          </cell>
          <cell r="DF15">
            <v>767152.66106000007</v>
          </cell>
          <cell r="DG15">
            <v>895154.52526452206</v>
          </cell>
        </row>
        <row r="16">
          <cell r="DD16">
            <v>395.62384511938274</v>
          </cell>
          <cell r="DE16">
            <v>278.89444323795323</v>
          </cell>
          <cell r="DF16">
            <v>939289.10365000006</v>
          </cell>
          <cell r="DG16">
            <v>1102494.5113269249</v>
          </cell>
        </row>
        <row r="17">
          <cell r="DD17">
            <v>629.95094868808292</v>
          </cell>
          <cell r="DE17">
            <v>443.24421568825562</v>
          </cell>
          <cell r="DF17">
            <v>884555.45732000005</v>
          </cell>
          <cell r="DG17">
            <v>1101391.8917603269</v>
          </cell>
        </row>
        <row r="18">
          <cell r="DD18">
            <v>1276.9937902901111</v>
          </cell>
          <cell r="DE18">
            <v>887.59674514460653</v>
          </cell>
          <cell r="DF18">
            <v>4841993.6366799995</v>
          </cell>
          <cell r="DG18">
            <v>5664651.6159514794</v>
          </cell>
        </row>
        <row r="19">
          <cell r="DD19">
            <v>68.900923626443969</v>
          </cell>
          <cell r="DE19">
            <v>52.033019137175501</v>
          </cell>
          <cell r="DF19">
            <v>92309.426260000007</v>
          </cell>
          <cell r="DG19">
            <v>119954.095078096</v>
          </cell>
        </row>
        <row r="20">
          <cell r="DD20">
            <v>285.94910270679361</v>
          </cell>
          <cell r="DE20">
            <v>233.87136036400193</v>
          </cell>
          <cell r="DF20">
            <v>219157.58906000003</v>
          </cell>
          <cell r="DG20">
            <v>269949.45861250197</v>
          </cell>
        </row>
        <row r="21">
          <cell r="DD21">
            <v>282.73930928320453</v>
          </cell>
          <cell r="DE21">
            <v>198.90052152103434</v>
          </cell>
          <cell r="DF21">
            <v>864264.28394999995</v>
          </cell>
          <cell r="DG21">
            <v>1042822.7731852441</v>
          </cell>
        </row>
        <row r="22">
          <cell r="DD22">
            <v>30.893048128342247</v>
          </cell>
          <cell r="DE22">
            <v>27.794948144547075</v>
          </cell>
          <cell r="DF22">
            <v>69056</v>
          </cell>
          <cell r="DG22">
            <v>93299.58</v>
          </cell>
        </row>
        <row r="23">
          <cell r="DD23">
            <v>247.98807039737804</v>
          </cell>
          <cell r="DE23">
            <v>170.34165357342363</v>
          </cell>
          <cell r="DF23">
            <v>470939.93036</v>
          </cell>
          <cell r="DG23">
            <v>558892.95575966593</v>
          </cell>
        </row>
        <row r="24">
          <cell r="DD24">
            <v>680.35391727523427</v>
          </cell>
          <cell r="DE24">
            <v>518.16352484727292</v>
          </cell>
          <cell r="DF24">
            <v>1253968.6241899999</v>
          </cell>
          <cell r="DG24">
            <v>1550684.9628536771</v>
          </cell>
        </row>
        <row r="25">
          <cell r="DD25">
            <v>371.63882545011296</v>
          </cell>
          <cell r="DE25">
            <v>264.16334841203235</v>
          </cell>
          <cell r="DF25">
            <v>799590.53642000002</v>
          </cell>
          <cell r="DG25">
            <v>948850.33459726407</v>
          </cell>
        </row>
        <row r="26">
          <cell r="DD26">
            <v>1656.5394353836018</v>
          </cell>
          <cell r="DE26">
            <v>1286.1316943755546</v>
          </cell>
          <cell r="DF26">
            <v>2487429.31024</v>
          </cell>
          <cell r="DG26">
            <v>3030084.7127414476</v>
          </cell>
        </row>
        <row r="27">
          <cell r="DD27">
            <v>718.81138037204005</v>
          </cell>
          <cell r="DE27">
            <v>535.07964090604446</v>
          </cell>
          <cell r="DF27">
            <v>1117466.5461299999</v>
          </cell>
          <cell r="DG27">
            <v>1321872.7354520049</v>
          </cell>
        </row>
        <row r="28">
          <cell r="DD28">
            <v>218.75603760111551</v>
          </cell>
          <cell r="DE28">
            <v>144.64767132463925</v>
          </cell>
          <cell r="DF28">
            <v>515525.09272000002</v>
          </cell>
          <cell r="DG28">
            <v>609652.74105109205</v>
          </cell>
        </row>
        <row r="29">
          <cell r="DD29">
            <v>280.00323401928313</v>
          </cell>
          <cell r="DE29">
            <v>182.90060603989218</v>
          </cell>
          <cell r="DF29">
            <v>815243.39519999991</v>
          </cell>
          <cell r="DG29">
            <v>951690.26077679393</v>
          </cell>
        </row>
        <row r="30">
          <cell r="DD30">
            <v>640.88061738290639</v>
          </cell>
          <cell r="DE30">
            <v>506.89096094069913</v>
          </cell>
          <cell r="DF30">
            <v>1025005.9291999999</v>
          </cell>
          <cell r="DG30">
            <v>1215149.304402133</v>
          </cell>
        </row>
        <row r="31">
          <cell r="DD31">
            <v>183.79540280668994</v>
          </cell>
          <cell r="DE31">
            <v>124.26965251111254</v>
          </cell>
          <cell r="DF31">
            <v>1402167.7888199999</v>
          </cell>
          <cell r="DG31">
            <v>1661203.3410535923</v>
          </cell>
        </row>
        <row r="33">
          <cell r="DD33">
            <v>3859.8494056467525</v>
          </cell>
          <cell r="DE33">
            <v>2870.1834718049058</v>
          </cell>
          <cell r="DF33">
            <v>6485645.8918200005</v>
          </cell>
          <cell r="DG33">
            <v>7785800.8214318547</v>
          </cell>
        </row>
        <row r="34">
          <cell r="DD34">
            <v>2472.0449334447117</v>
          </cell>
          <cell r="DE34">
            <v>1389.5651440417453</v>
          </cell>
          <cell r="DF34">
            <v>2668647.6698000003</v>
          </cell>
          <cell r="DG34">
            <v>3050570.5016310336</v>
          </cell>
        </row>
        <row r="35">
          <cell r="DD35">
            <v>260.28698327762709</v>
          </cell>
          <cell r="DE35">
            <v>132.70621617516048</v>
          </cell>
          <cell r="DF35">
            <v>328765.43687999999</v>
          </cell>
          <cell r="DG35">
            <v>503618.13118479995</v>
          </cell>
        </row>
        <row r="36">
          <cell r="DD36">
            <v>1325.9078187981218</v>
          </cell>
          <cell r="DE36">
            <v>605.73651970208834</v>
          </cell>
          <cell r="DF36">
            <v>1726117.4657000001</v>
          </cell>
          <cell r="DG36">
            <v>2053780.4278499789</v>
          </cell>
        </row>
        <row r="37">
          <cell r="DD37">
            <v>192</v>
          </cell>
          <cell r="DE37">
            <v>59</v>
          </cell>
          <cell r="DF37">
            <v>430737.17778999999</v>
          </cell>
          <cell r="DG37">
            <v>525365.21906999999</v>
          </cell>
        </row>
        <row r="38">
          <cell r="DD38">
            <v>120</v>
          </cell>
          <cell r="DE38">
            <v>22</v>
          </cell>
          <cell r="DF38">
            <v>344226.17778999999</v>
          </cell>
          <cell r="DG38">
            <v>428048.21906999999</v>
          </cell>
        </row>
        <row r="39">
          <cell r="DD39">
            <v>63</v>
          </cell>
          <cell r="DE39">
            <v>29</v>
          </cell>
          <cell r="DF39">
            <v>86511</v>
          </cell>
          <cell r="DG39">
            <v>97317</v>
          </cell>
        </row>
        <row r="40">
          <cell r="DD40">
            <v>784.83402449443713</v>
          </cell>
          <cell r="DE40">
            <v>548.23868471351545</v>
          </cell>
          <cell r="DF40">
            <v>2374020.1543800002</v>
          </cell>
          <cell r="DG40">
            <v>2789866.0404194547</v>
          </cell>
        </row>
        <row r="41">
          <cell r="DD41">
            <v>10</v>
          </cell>
          <cell r="DE41">
            <v>11</v>
          </cell>
          <cell r="DF41">
            <v>14298</v>
          </cell>
          <cell r="DG41">
            <v>19730</v>
          </cell>
        </row>
        <row r="42">
          <cell r="DD42">
            <v>65</v>
          </cell>
          <cell r="DE42">
            <v>31</v>
          </cell>
          <cell r="DF42">
            <v>32043.488269999998</v>
          </cell>
          <cell r="DG42">
            <v>33746.89127</v>
          </cell>
        </row>
        <row r="43">
          <cell r="DD43">
            <v>462.07034768783728</v>
          </cell>
          <cell r="DE43">
            <v>354.23959476559537</v>
          </cell>
          <cell r="DF43">
            <v>1051794.42264</v>
          </cell>
          <cell r="DG43">
            <v>1420206.3616762268</v>
          </cell>
        </row>
        <row r="44">
          <cell r="DD44">
            <v>458.26973823692765</v>
          </cell>
          <cell r="DE44">
            <v>212.21207759726516</v>
          </cell>
          <cell r="DF44">
            <v>341830.30971</v>
          </cell>
          <cell r="DG44">
            <v>378196.91174257203</v>
          </cell>
        </row>
        <row r="45">
          <cell r="DD45">
            <v>6</v>
          </cell>
          <cell r="DE45">
            <v>6</v>
          </cell>
          <cell r="DF45">
            <v>4392</v>
          </cell>
          <cell r="DG45">
            <v>5215</v>
          </cell>
        </row>
        <row r="46">
          <cell r="DD46">
            <v>0</v>
          </cell>
          <cell r="DE46">
            <v>0</v>
          </cell>
          <cell r="DF46">
            <v>0</v>
          </cell>
          <cell r="DG46">
            <v>0</v>
          </cell>
        </row>
        <row r="47">
          <cell r="DD47">
            <v>891</v>
          </cell>
          <cell r="DE47">
            <v>891</v>
          </cell>
          <cell r="DF47">
            <v>765441</v>
          </cell>
          <cell r="DG47">
            <v>834247</v>
          </cell>
        </row>
        <row r="48">
          <cell r="DD48">
            <v>76</v>
          </cell>
          <cell r="DE48">
            <v>51.80952380952381</v>
          </cell>
          <cell r="DF48">
            <v>122828</v>
          </cell>
          <cell r="DG48">
            <v>143833</v>
          </cell>
        </row>
      </sheetData>
      <sheetData sheetId="1">
        <row r="12">
          <cell r="BN12">
            <v>134984.11541999999</v>
          </cell>
        </row>
        <row r="13">
          <cell r="BN13">
            <v>3050.4982600000003</v>
          </cell>
        </row>
        <row r="15">
          <cell r="BN15">
            <v>69399.313900000008</v>
          </cell>
        </row>
        <row r="16">
          <cell r="BN16">
            <v>106851.62515000001</v>
          </cell>
        </row>
        <row r="17">
          <cell r="BN17">
            <v>94100.449219999995</v>
          </cell>
        </row>
        <row r="18">
          <cell r="BN18">
            <v>542135.53179270274</v>
          </cell>
        </row>
        <row r="19">
          <cell r="BN19">
            <v>10130.13222</v>
          </cell>
        </row>
        <row r="20">
          <cell r="BN20">
            <v>25033.941609999998</v>
          </cell>
        </row>
        <row r="21">
          <cell r="BN21">
            <v>95061.716810000013</v>
          </cell>
        </row>
        <row r="22">
          <cell r="BN22">
            <v>6943.6620728183389</v>
          </cell>
        </row>
        <row r="23">
          <cell r="BN23">
            <v>53728.083809999996</v>
          </cell>
        </row>
        <row r="24">
          <cell r="BN24">
            <v>139779.37117</v>
          </cell>
        </row>
        <row r="25">
          <cell r="BN25">
            <v>82904.555220000009</v>
          </cell>
        </row>
        <row r="26">
          <cell r="BN26">
            <v>277398.47973999998</v>
          </cell>
        </row>
        <row r="27">
          <cell r="BN27">
            <v>122739.79048788673</v>
          </cell>
        </row>
        <row r="28">
          <cell r="BN28">
            <v>54366.347630000004</v>
          </cell>
        </row>
        <row r="29">
          <cell r="BN29">
            <v>86815.349489999993</v>
          </cell>
        </row>
        <row r="30">
          <cell r="BN30">
            <v>111655.88833999999</v>
          </cell>
        </row>
        <row r="31">
          <cell r="BN31">
            <v>160041.86687</v>
          </cell>
        </row>
        <row r="33">
          <cell r="BN33">
            <v>724608.1510877806</v>
          </cell>
        </row>
        <row r="34">
          <cell r="BN34">
            <v>299458.39804842352</v>
          </cell>
        </row>
        <row r="35">
          <cell r="BN35">
            <v>37922.041309670582</v>
          </cell>
        </row>
        <row r="36">
          <cell r="BN36">
            <v>198309.13804147905</v>
          </cell>
        </row>
        <row r="37">
          <cell r="BN37">
            <v>48304.181329999999</v>
          </cell>
        </row>
        <row r="38">
          <cell r="BN38">
            <v>37690.181329999999</v>
          </cell>
        </row>
        <row r="39">
          <cell r="BN39">
            <v>10614</v>
          </cell>
        </row>
        <row r="40">
          <cell r="BN40">
            <v>260957.72364432577</v>
          </cell>
        </row>
        <row r="41">
          <cell r="BN41">
            <v>1440</v>
          </cell>
        </row>
        <row r="42">
          <cell r="BN42">
            <v>3881.5241007975342</v>
          </cell>
        </row>
        <row r="43">
          <cell r="BN43">
            <v>114607.27263000001</v>
          </cell>
        </row>
        <row r="44">
          <cell r="BN44">
            <v>39509.631597468069</v>
          </cell>
        </row>
        <row r="45">
          <cell r="BN45">
            <v>458</v>
          </cell>
        </row>
        <row r="46">
          <cell r="BN46">
            <v>0</v>
          </cell>
        </row>
        <row r="47">
          <cell r="BN47">
            <v>69528.834765427557</v>
          </cell>
        </row>
        <row r="48">
          <cell r="BN48">
            <v>13431</v>
          </cell>
        </row>
      </sheetData>
      <sheetData sheetId="2">
        <row r="12">
          <cell r="BN12">
            <v>115132.31038000001</v>
          </cell>
        </row>
        <row r="13">
          <cell r="BN13">
            <v>2617.27504</v>
          </cell>
        </row>
        <row r="15">
          <cell r="BN15">
            <v>60100.389750000002</v>
          </cell>
        </row>
        <row r="16">
          <cell r="BN16">
            <v>89584.365219999992</v>
          </cell>
        </row>
        <row r="17">
          <cell r="BN17">
            <v>79083.064689999999</v>
          </cell>
        </row>
        <row r="18">
          <cell r="BN18">
            <v>462783.88611188444</v>
          </cell>
        </row>
        <row r="19">
          <cell r="BN19">
            <v>8561.7891899999995</v>
          </cell>
        </row>
        <row r="20">
          <cell r="BN20">
            <v>21462.987270000001</v>
          </cell>
        </row>
        <row r="21">
          <cell r="BN21">
            <v>82053.949269999997</v>
          </cell>
        </row>
        <row r="22">
          <cell r="BN22">
            <v>10119.049101979936</v>
          </cell>
        </row>
        <row r="23">
          <cell r="BN23">
            <v>41864.070909999995</v>
          </cell>
        </row>
        <row r="24">
          <cell r="BN24">
            <v>119021.47104</v>
          </cell>
        </row>
        <row r="25">
          <cell r="BN25">
            <v>71545.736799999999</v>
          </cell>
        </row>
        <row r="26">
          <cell r="BN26">
            <v>235631.51942999999</v>
          </cell>
        </row>
        <row r="27">
          <cell r="BN27">
            <v>104246.88701021372</v>
          </cell>
        </row>
        <row r="28">
          <cell r="BN28">
            <v>46116.565329999998</v>
          </cell>
        </row>
        <row r="29">
          <cell r="BN29">
            <v>76156.104500000001</v>
          </cell>
        </row>
        <row r="30">
          <cell r="BN30">
            <v>93448.598830000003</v>
          </cell>
        </row>
        <row r="31">
          <cell r="BN31">
            <v>135512.57997000002</v>
          </cell>
        </row>
        <row r="33">
          <cell r="BN33">
            <v>618650.41087123123</v>
          </cell>
        </row>
        <row r="34">
          <cell r="BN34">
            <v>254023.34647324492</v>
          </cell>
        </row>
        <row r="35">
          <cell r="BN35">
            <v>32075.229797266369</v>
          </cell>
        </row>
        <row r="36">
          <cell r="BN36">
            <v>168950.2292966501</v>
          </cell>
        </row>
        <row r="37">
          <cell r="BN37">
            <v>40876.677200000006</v>
          </cell>
        </row>
        <row r="38">
          <cell r="BN38">
            <v>31882.677200000002</v>
          </cell>
        </row>
        <row r="39">
          <cell r="BN39">
            <v>8994</v>
          </cell>
        </row>
        <row r="40">
          <cell r="BN40">
            <v>226527.87671328225</v>
          </cell>
        </row>
        <row r="41">
          <cell r="BN41">
            <v>1220</v>
          </cell>
        </row>
        <row r="42">
          <cell r="BN42">
            <v>3256.5262502750247</v>
          </cell>
        </row>
        <row r="43">
          <cell r="BN43">
            <v>97097.128909999999</v>
          </cell>
        </row>
        <row r="44">
          <cell r="BN44">
            <v>33197.164676940971</v>
          </cell>
        </row>
        <row r="45">
          <cell r="BN45">
            <v>388</v>
          </cell>
        </row>
        <row r="46">
          <cell r="BN46">
            <v>0</v>
          </cell>
        </row>
        <row r="47">
          <cell r="BN47">
            <v>62194.395002170873</v>
          </cell>
        </row>
        <row r="48">
          <cell r="BN48">
            <v>11215</v>
          </cell>
        </row>
      </sheetData>
      <sheetData sheetId="3">
        <row r="8">
          <cell r="I8">
            <v>1222679.90903</v>
          </cell>
        </row>
        <row r="11">
          <cell r="I11">
            <v>18565115.31126</v>
          </cell>
        </row>
        <row r="29">
          <cell r="I29">
            <v>15458292.016989999</v>
          </cell>
        </row>
        <row r="44">
          <cell r="I44">
            <v>765441</v>
          </cell>
        </row>
        <row r="45">
          <cell r="I45">
            <v>122828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48"/>
  <sheetViews>
    <sheetView showGridLines="0" tabSelected="1" workbookViewId="0">
      <selection activeCell="I2" sqref="I2"/>
    </sheetView>
  </sheetViews>
  <sheetFormatPr defaultRowHeight="12.75" x14ac:dyDescent="0.2"/>
  <cols>
    <col min="1" max="1" width="1.5703125" style="18" customWidth="1"/>
    <col min="2" max="2" width="3.42578125" style="18" customWidth="1"/>
    <col min="3" max="3" width="3.140625" style="18" customWidth="1"/>
    <col min="4" max="5" width="9.140625" style="18"/>
    <col min="6" max="6" width="23" style="18" customWidth="1"/>
    <col min="7" max="7" width="9.85546875" style="18" customWidth="1"/>
    <col min="8" max="8" width="10" style="18" bestFit="1" customWidth="1"/>
    <col min="9" max="9" width="11.42578125" style="18" bestFit="1" customWidth="1"/>
    <col min="10" max="10" width="10" style="14" bestFit="1" customWidth="1"/>
    <col min="11" max="11" width="11.85546875" style="18" bestFit="1" customWidth="1"/>
    <col min="12" max="12" width="7.85546875" style="18" bestFit="1" customWidth="1"/>
    <col min="13" max="13" width="11.42578125" style="18" customWidth="1"/>
    <col min="14" max="14" width="10" style="18" bestFit="1" customWidth="1"/>
    <col min="15" max="16384" width="9.140625" style="18"/>
  </cols>
  <sheetData>
    <row r="1" spans="2:55" x14ac:dyDescent="0.2">
      <c r="B1" s="16" t="s">
        <v>0</v>
      </c>
      <c r="C1" s="16"/>
      <c r="D1" s="16"/>
      <c r="E1" s="16"/>
      <c r="F1" s="16"/>
      <c r="G1" s="17"/>
      <c r="H1" s="17"/>
      <c r="I1" s="17"/>
      <c r="J1" s="1"/>
      <c r="K1" s="17"/>
      <c r="L1" s="17"/>
      <c r="M1" s="16"/>
      <c r="N1" s="16"/>
    </row>
    <row r="2" spans="2:55" s="22" customFormat="1" ht="15.75" x14ac:dyDescent="0.25">
      <c r="B2" s="19" t="s">
        <v>0</v>
      </c>
      <c r="C2" s="207" t="s">
        <v>18</v>
      </c>
      <c r="D2" s="20"/>
      <c r="E2" s="20"/>
      <c r="F2" s="20"/>
      <c r="G2" s="20"/>
      <c r="H2" s="20"/>
      <c r="I2" s="20"/>
      <c r="J2" s="2"/>
      <c r="K2" s="20"/>
      <c r="L2" s="21"/>
      <c r="M2" s="19"/>
      <c r="N2" s="19"/>
    </row>
    <row r="3" spans="2:55" s="22" customFormat="1" ht="15.75" x14ac:dyDescent="0.25">
      <c r="B3" s="19" t="s">
        <v>0</v>
      </c>
      <c r="C3" s="208" t="s">
        <v>19</v>
      </c>
      <c r="D3" s="20"/>
      <c r="E3" s="20"/>
      <c r="F3" s="20"/>
      <c r="G3" s="20"/>
      <c r="H3" s="20"/>
      <c r="I3" s="20"/>
      <c r="J3" s="2"/>
      <c r="K3" s="20"/>
      <c r="L3" s="21"/>
      <c r="M3" s="19"/>
      <c r="N3" s="19"/>
    </row>
    <row r="4" spans="2:55" s="22" customFormat="1" ht="15.75" x14ac:dyDescent="0.25">
      <c r="B4" s="19"/>
      <c r="C4" s="208" t="s">
        <v>21</v>
      </c>
      <c r="D4" s="20"/>
      <c r="E4" s="20"/>
      <c r="F4" s="20"/>
      <c r="G4" s="20"/>
      <c r="H4" s="20"/>
      <c r="I4" s="20"/>
      <c r="J4" s="2"/>
      <c r="K4" s="20"/>
      <c r="L4" s="21"/>
      <c r="M4" s="19"/>
      <c r="N4" s="19"/>
    </row>
    <row r="5" spans="2:55" ht="13.5" thickBot="1" x14ac:dyDescent="0.25">
      <c r="B5" s="23"/>
      <c r="C5" s="209" t="s">
        <v>20</v>
      </c>
      <c r="D5" s="23"/>
      <c r="E5" s="23"/>
      <c r="F5" s="23"/>
      <c r="G5" s="24"/>
      <c r="H5" s="24"/>
      <c r="I5" s="24"/>
      <c r="J5" s="3"/>
      <c r="K5" s="24"/>
      <c r="L5" s="24"/>
      <c r="M5" s="23"/>
      <c r="N5" s="23"/>
    </row>
    <row r="6" spans="2:55" ht="13.5" thickBot="1" x14ac:dyDescent="0.25">
      <c r="B6" s="23"/>
      <c r="C6" s="25" t="s">
        <v>17</v>
      </c>
      <c r="D6" s="26"/>
      <c r="E6" s="27" t="s">
        <v>4</v>
      </c>
      <c r="F6" s="28"/>
      <c r="G6" s="29"/>
      <c r="H6" s="29"/>
      <c r="I6" s="29"/>
      <c r="J6" s="4"/>
      <c r="K6" s="29"/>
      <c r="L6" s="29"/>
      <c r="M6" s="30"/>
      <c r="N6" s="23"/>
    </row>
    <row r="7" spans="2:55" ht="51.75" thickBot="1" x14ac:dyDescent="0.25">
      <c r="B7" s="23"/>
      <c r="C7" s="210" t="s">
        <v>24</v>
      </c>
      <c r="D7" s="31"/>
      <c r="E7" s="31"/>
      <c r="F7" s="15">
        <v>4761</v>
      </c>
      <c r="G7" s="211" t="s">
        <v>24</v>
      </c>
      <c r="H7" s="45" t="s">
        <v>69</v>
      </c>
      <c r="I7" s="212" t="s">
        <v>64</v>
      </c>
      <c r="J7" s="5" t="s">
        <v>65</v>
      </c>
      <c r="K7" s="213" t="s">
        <v>66</v>
      </c>
      <c r="L7" s="213" t="s">
        <v>65</v>
      </c>
      <c r="M7" s="214" t="s">
        <v>67</v>
      </c>
      <c r="N7" s="215" t="s">
        <v>68</v>
      </c>
    </row>
    <row r="8" spans="2:55" x14ac:dyDescent="0.2">
      <c r="B8" s="23"/>
      <c r="C8" s="100" t="s">
        <v>25</v>
      </c>
      <c r="D8" s="101"/>
      <c r="E8" s="101"/>
      <c r="F8" s="102"/>
      <c r="G8" s="32">
        <v>175.35828877005349</v>
      </c>
      <c r="H8" s="32">
        <v>171.85828877005349</v>
      </c>
      <c r="I8" s="32">
        <v>202393.63384999998</v>
      </c>
      <c r="J8" s="6">
        <v>2.9519610815852533E-2</v>
      </c>
      <c r="K8" s="33">
        <v>234946.60206884</v>
      </c>
      <c r="L8" s="34">
        <v>2.8755798632467439E-2</v>
      </c>
      <c r="M8" s="7">
        <v>27077.862440000001</v>
      </c>
      <c r="N8" s="7">
        <v>22776.85874</v>
      </c>
    </row>
    <row r="9" spans="2:55" x14ac:dyDescent="0.2">
      <c r="B9" s="23">
        <v>2</v>
      </c>
      <c r="C9" s="106" t="s">
        <v>0</v>
      </c>
      <c r="D9" s="92" t="s">
        <v>26</v>
      </c>
      <c r="E9" s="92"/>
      <c r="F9" s="107"/>
      <c r="G9" s="35">
        <v>172.46524064171123</v>
      </c>
      <c r="H9" s="35">
        <v>169.46524064171123</v>
      </c>
      <c r="I9" s="35">
        <v>201067.95384999999</v>
      </c>
      <c r="J9" s="8">
        <v>2.9326257117310007E-2</v>
      </c>
      <c r="K9" s="35">
        <v>232899.07206884</v>
      </c>
      <c r="L9" s="36">
        <v>2.850519547474786E-2</v>
      </c>
      <c r="M9" s="9">
        <v>26916.41244</v>
      </c>
      <c r="N9" s="9">
        <v>22638.738740000001</v>
      </c>
    </row>
    <row r="10" spans="2:55" x14ac:dyDescent="0.2">
      <c r="B10" s="23">
        <v>3</v>
      </c>
      <c r="C10" s="106"/>
      <c r="D10" s="92" t="s">
        <v>27</v>
      </c>
      <c r="E10" s="92"/>
      <c r="F10" s="107"/>
      <c r="G10" s="35">
        <v>2.893048128342246</v>
      </c>
      <c r="H10" s="35">
        <v>2.393048128342246</v>
      </c>
      <c r="I10" s="35">
        <v>1325.68</v>
      </c>
      <c r="J10" s="8">
        <v>1.9335369854252651E-4</v>
      </c>
      <c r="K10" s="35">
        <v>2047.53</v>
      </c>
      <c r="L10" s="36">
        <v>2.5060315771957634E-4</v>
      </c>
      <c r="M10" s="9">
        <v>161.44999999999999</v>
      </c>
      <c r="N10" s="9">
        <v>138.12</v>
      </c>
      <c r="BB10" s="18">
        <v>837</v>
      </c>
      <c r="BC10" s="18">
        <v>1028</v>
      </c>
    </row>
    <row r="11" spans="2:55" x14ac:dyDescent="0.2">
      <c r="B11" s="23" t="s">
        <v>0</v>
      </c>
      <c r="C11" s="110" t="s">
        <v>28</v>
      </c>
      <c r="D11" s="111"/>
      <c r="E11" s="111"/>
      <c r="F11" s="112"/>
      <c r="G11" s="37">
        <v>1883.2032085561498</v>
      </c>
      <c r="H11" s="37">
        <v>1672.2032085561498</v>
      </c>
      <c r="I11" s="37">
        <v>3217299.67955</v>
      </c>
      <c r="J11" s="10">
        <v>0.46925109555901712</v>
      </c>
      <c r="K11" s="38">
        <v>3883059.0086558694</v>
      </c>
      <c r="L11" s="39">
        <v>0.47525889690534867</v>
      </c>
      <c r="M11" s="11">
        <v>432086.16104000004</v>
      </c>
      <c r="N11" s="11">
        <v>359640.42830000003</v>
      </c>
      <c r="BB11" s="18">
        <v>713</v>
      </c>
      <c r="BC11" s="18">
        <v>877</v>
      </c>
    </row>
    <row r="12" spans="2:55" x14ac:dyDescent="0.2">
      <c r="B12" s="23">
        <v>4</v>
      </c>
      <c r="C12" s="106"/>
      <c r="D12" s="116" t="s">
        <v>29</v>
      </c>
      <c r="E12" s="92"/>
      <c r="F12" s="107"/>
      <c r="G12" s="35">
        <v>24.358288770053477</v>
      </c>
      <c r="H12" s="35">
        <v>22.358288770053477</v>
      </c>
      <c r="I12" s="35">
        <v>58149.583169999998</v>
      </c>
      <c r="J12" s="8">
        <v>8.4812601643124673E-3</v>
      </c>
      <c r="K12" s="35">
        <v>68620.655729999999</v>
      </c>
      <c r="L12" s="36">
        <v>8.3986818316341832E-3</v>
      </c>
      <c r="M12" s="9">
        <v>7657.0951599999999</v>
      </c>
      <c r="N12" s="9">
        <v>6402.6609200000003</v>
      </c>
      <c r="BB12" s="18">
        <v>124</v>
      </c>
      <c r="BC12" s="18">
        <v>151</v>
      </c>
    </row>
    <row r="13" spans="2:55" x14ac:dyDescent="0.2">
      <c r="B13" s="23">
        <v>5</v>
      </c>
      <c r="C13" s="106"/>
      <c r="D13" s="92" t="s">
        <v>30</v>
      </c>
      <c r="E13" s="92"/>
      <c r="F13" s="107"/>
      <c r="G13" s="35">
        <v>77.037433155080208</v>
      </c>
      <c r="H13" s="35">
        <v>74.037433155080208</v>
      </c>
      <c r="I13" s="35">
        <v>176360.77262999999</v>
      </c>
      <c r="J13" s="8">
        <v>2.5722653782080197E-2</v>
      </c>
      <c r="K13" s="35">
        <v>207710.90474228503</v>
      </c>
      <c r="L13" s="36">
        <v>2.5422342344779688E-2</v>
      </c>
      <c r="M13" s="9">
        <v>22797.68966</v>
      </c>
      <c r="N13" s="9">
        <v>18972.492050000001</v>
      </c>
      <c r="BB13" s="18">
        <v>16222</v>
      </c>
      <c r="BC13" s="18">
        <v>19524</v>
      </c>
    </row>
    <row r="14" spans="2:55" x14ac:dyDescent="0.2">
      <c r="B14" s="23">
        <v>6</v>
      </c>
      <c r="C14" s="106"/>
      <c r="D14" s="92" t="s">
        <v>31</v>
      </c>
      <c r="E14" s="92"/>
      <c r="F14" s="107"/>
      <c r="G14" s="35">
        <v>139.71657754010695</v>
      </c>
      <c r="H14" s="35">
        <v>105.71657754010695</v>
      </c>
      <c r="I14" s="35">
        <v>179926.65529</v>
      </c>
      <c r="J14" s="8">
        <v>2.6242746565315719E-2</v>
      </c>
      <c r="K14" s="35">
        <v>225888.34329280799</v>
      </c>
      <c r="L14" s="36">
        <v>2.7647131969358869E-2</v>
      </c>
      <c r="M14" s="9">
        <v>21187.933799999999</v>
      </c>
      <c r="N14" s="9">
        <v>17704.179240000001</v>
      </c>
      <c r="BB14" s="18">
        <v>0</v>
      </c>
      <c r="BC14" s="18">
        <v>0</v>
      </c>
    </row>
    <row r="15" spans="2:55" x14ac:dyDescent="0.2">
      <c r="B15" s="23">
        <v>7</v>
      </c>
      <c r="C15" s="106"/>
      <c r="D15" s="92" t="s">
        <v>32</v>
      </c>
      <c r="E15" s="92"/>
      <c r="F15" s="107"/>
      <c r="G15" s="35">
        <v>299.64705882352939</v>
      </c>
      <c r="H15" s="35">
        <v>274.64705882352945</v>
      </c>
      <c r="I15" s="35">
        <v>868806.65422999999</v>
      </c>
      <c r="J15" s="8">
        <v>0.12671759392442256</v>
      </c>
      <c r="K15" s="35">
        <v>1050066.6004691951</v>
      </c>
      <c r="L15" s="36">
        <v>0.1285207083136467</v>
      </c>
      <c r="M15" s="9">
        <v>121035.43319999998</v>
      </c>
      <c r="N15" s="9">
        <v>100097.09013</v>
      </c>
      <c r="BB15" s="18">
        <v>1841</v>
      </c>
      <c r="BC15" s="18">
        <v>2301</v>
      </c>
    </row>
    <row r="16" spans="2:55" x14ac:dyDescent="0.2">
      <c r="B16" s="23">
        <v>8</v>
      </c>
      <c r="C16" s="106" t="s">
        <v>0</v>
      </c>
      <c r="D16" s="92" t="s">
        <v>33</v>
      </c>
      <c r="E16" s="92"/>
      <c r="F16" s="107"/>
      <c r="G16" s="35">
        <v>18.893048128342244</v>
      </c>
      <c r="H16" s="35">
        <v>14.893048128342246</v>
      </c>
      <c r="I16" s="35">
        <v>14634</v>
      </c>
      <c r="J16" s="8">
        <v>2.1344050030711278E-3</v>
      </c>
      <c r="K16" s="35">
        <v>16992.43</v>
      </c>
      <c r="L16" s="36">
        <v>2.0797529781389581E-3</v>
      </c>
      <c r="M16" s="9">
        <v>1406.29</v>
      </c>
      <c r="N16" s="9">
        <v>1166.51</v>
      </c>
      <c r="BB16" s="18">
        <v>2438</v>
      </c>
      <c r="BC16" s="18">
        <v>2959</v>
      </c>
    </row>
    <row r="17" spans="2:55" x14ac:dyDescent="0.2">
      <c r="B17" s="23">
        <v>9</v>
      </c>
      <c r="C17" s="106"/>
      <c r="D17" s="92" t="s">
        <v>34</v>
      </c>
      <c r="E17" s="92"/>
      <c r="F17" s="107"/>
      <c r="G17" s="35">
        <v>68.786096256684488</v>
      </c>
      <c r="H17" s="35">
        <v>61.786096256684488</v>
      </c>
      <c r="I17" s="35">
        <v>39830.064559999999</v>
      </c>
      <c r="J17" s="8">
        <v>5.8093131795483137E-3</v>
      </c>
      <c r="K17" s="35">
        <v>46899.712559994005</v>
      </c>
      <c r="L17" s="36">
        <v>5.7401923603927528E-3</v>
      </c>
      <c r="M17" s="9">
        <v>5731.4251800000002</v>
      </c>
      <c r="N17" s="9">
        <v>4799.7915699999994</v>
      </c>
      <c r="BB17" s="18">
        <v>1333</v>
      </c>
      <c r="BC17" s="18">
        <v>1498</v>
      </c>
    </row>
    <row r="18" spans="2:55" x14ac:dyDescent="0.2">
      <c r="B18" s="23">
        <v>10</v>
      </c>
      <c r="C18" s="106"/>
      <c r="D18" s="92" t="s">
        <v>35</v>
      </c>
      <c r="E18" s="92"/>
      <c r="F18" s="107"/>
      <c r="G18" s="35">
        <v>59.572192513368982</v>
      </c>
      <c r="H18" s="35">
        <v>52.572192513368975</v>
      </c>
      <c r="I18" s="35">
        <v>225753.75691</v>
      </c>
      <c r="J18" s="8">
        <v>3.2926742395162446E-2</v>
      </c>
      <c r="K18" s="35">
        <v>257046.76499293602</v>
      </c>
      <c r="L18" s="36">
        <v>3.1460701913442843E-2</v>
      </c>
      <c r="M18" s="9">
        <v>29136.570359999998</v>
      </c>
      <c r="N18" s="9">
        <v>24915.884109999999</v>
      </c>
    </row>
    <row r="19" spans="2:55" x14ac:dyDescent="0.2">
      <c r="B19" s="23">
        <v>11</v>
      </c>
      <c r="C19" s="106"/>
      <c r="D19" s="92" t="s">
        <v>36</v>
      </c>
      <c r="E19" s="92"/>
      <c r="F19" s="107"/>
      <c r="G19" s="35">
        <v>5.8930481283422456</v>
      </c>
      <c r="H19" s="35">
        <v>5.8930481283422456</v>
      </c>
      <c r="I19" s="35">
        <v>11211</v>
      </c>
      <c r="J19" s="8">
        <v>1.6351520082978281E-3</v>
      </c>
      <c r="K19" s="35">
        <v>12378.58</v>
      </c>
      <c r="L19" s="36">
        <v>1.5150504442349531E-3</v>
      </c>
      <c r="M19" s="9">
        <v>675.02</v>
      </c>
      <c r="N19" s="9">
        <v>562.1</v>
      </c>
      <c r="BB19" s="18">
        <v>66</v>
      </c>
      <c r="BC19" s="18">
        <v>77</v>
      </c>
    </row>
    <row r="20" spans="2:55" x14ac:dyDescent="0.2">
      <c r="B20" s="23">
        <v>12</v>
      </c>
      <c r="C20" s="106" t="s">
        <v>0</v>
      </c>
      <c r="D20" s="92" t="s">
        <v>37</v>
      </c>
      <c r="E20" s="92"/>
      <c r="F20" s="107"/>
      <c r="G20" s="35">
        <v>71.465240641711233</v>
      </c>
      <c r="H20" s="35">
        <v>56.465240641711233</v>
      </c>
      <c r="I20" s="35">
        <v>72512.716749999992</v>
      </c>
      <c r="J20" s="8">
        <v>1.0576158631780755E-2</v>
      </c>
      <c r="K20" s="35">
        <v>91861.939429999999</v>
      </c>
      <c r="L20" s="36">
        <v>1.1243250206542741E-2</v>
      </c>
      <c r="M20" s="9">
        <v>10260.559080000001</v>
      </c>
      <c r="N20" s="9">
        <v>8536.4015900000013</v>
      </c>
      <c r="BB20" s="18">
        <v>1019</v>
      </c>
      <c r="BC20" s="18">
        <v>1341</v>
      </c>
    </row>
    <row r="21" spans="2:55" x14ac:dyDescent="0.2">
      <c r="B21" s="23">
        <v>13</v>
      </c>
      <c r="C21" s="106"/>
      <c r="D21" s="92" t="s">
        <v>38</v>
      </c>
      <c r="E21" s="92"/>
      <c r="F21" s="107"/>
      <c r="G21" s="35">
        <v>177.64705882352942</v>
      </c>
      <c r="H21" s="35">
        <v>164.64705882352942</v>
      </c>
      <c r="I21" s="35">
        <v>246643.59271999999</v>
      </c>
      <c r="J21" s="8">
        <v>3.5973576484693563E-2</v>
      </c>
      <c r="K21" s="35">
        <v>309559.74056127004</v>
      </c>
      <c r="L21" s="36">
        <v>3.7887917875443627E-2</v>
      </c>
      <c r="M21" s="9">
        <v>33249.13536</v>
      </c>
      <c r="N21" s="9">
        <v>27832.300739999999</v>
      </c>
    </row>
    <row r="22" spans="2:55" x14ac:dyDescent="0.2">
      <c r="B22" s="23">
        <v>14</v>
      </c>
      <c r="C22" s="106"/>
      <c r="D22" s="92" t="s">
        <v>39</v>
      </c>
      <c r="E22" s="92"/>
      <c r="F22" s="107"/>
      <c r="G22" s="35">
        <v>69.465240641711233</v>
      </c>
      <c r="H22" s="35">
        <v>66.465240641711233</v>
      </c>
      <c r="I22" s="35">
        <v>69198.332179999998</v>
      </c>
      <c r="J22" s="8">
        <v>1.0092747465434593E-2</v>
      </c>
      <c r="K22" s="35">
        <v>85184.26943</v>
      </c>
      <c r="L22" s="36">
        <v>1.0425950734393721E-2</v>
      </c>
      <c r="M22" s="9">
        <v>7881.3553200000006</v>
      </c>
      <c r="N22" s="9">
        <v>6550.5265400000008</v>
      </c>
      <c r="BB22" s="18">
        <v>178</v>
      </c>
      <c r="BC22" s="18">
        <v>219</v>
      </c>
    </row>
    <row r="23" spans="2:55" x14ac:dyDescent="0.2">
      <c r="B23" s="23">
        <v>15</v>
      </c>
      <c r="C23" s="106"/>
      <c r="D23" s="92" t="s">
        <v>40</v>
      </c>
      <c r="E23" s="92"/>
      <c r="F23" s="107"/>
      <c r="G23" s="35">
        <v>422.86096256684493</v>
      </c>
      <c r="H23" s="35">
        <v>377.86096256684493</v>
      </c>
      <c r="I23" s="35">
        <v>432551.06940000004</v>
      </c>
      <c r="J23" s="8">
        <v>6.3088640604833046E-2</v>
      </c>
      <c r="K23" s="35">
        <v>537528.49288460892</v>
      </c>
      <c r="L23" s="36">
        <v>6.5789677162790203E-2</v>
      </c>
      <c r="M23" s="9">
        <v>59435.773750000008</v>
      </c>
      <c r="N23" s="9">
        <v>49285.269530000005</v>
      </c>
      <c r="BB23" s="18">
        <v>7563</v>
      </c>
      <c r="BC23" s="18">
        <v>8984</v>
      </c>
    </row>
    <row r="24" spans="2:55" x14ac:dyDescent="0.2">
      <c r="B24" s="23">
        <v>16</v>
      </c>
      <c r="C24" s="106"/>
      <c r="D24" s="92" t="s">
        <v>41</v>
      </c>
      <c r="E24" s="92"/>
      <c r="F24" s="107"/>
      <c r="G24" s="35">
        <v>150.57219251336898</v>
      </c>
      <c r="H24" s="35">
        <v>135.57219251336898</v>
      </c>
      <c r="I24" s="35">
        <v>130394.70389</v>
      </c>
      <c r="J24" s="8">
        <v>1.9018389254940159E-2</v>
      </c>
      <c r="K24" s="35">
        <v>155157.70216692402</v>
      </c>
      <c r="L24" s="36">
        <v>1.8990202882275087E-2</v>
      </c>
      <c r="M24" s="9">
        <v>17586.61132</v>
      </c>
      <c r="N24" s="9">
        <v>14642.077240000002</v>
      </c>
    </row>
    <row r="25" spans="2:55" x14ac:dyDescent="0.2">
      <c r="B25" s="23">
        <v>17</v>
      </c>
      <c r="C25" s="106"/>
      <c r="D25" s="92" t="s">
        <v>42</v>
      </c>
      <c r="E25" s="92"/>
      <c r="F25" s="107"/>
      <c r="G25" s="35">
        <v>43.572192513368982</v>
      </c>
      <c r="H25" s="35">
        <v>35.572192513368982</v>
      </c>
      <c r="I25" s="35">
        <v>47582.708050000001</v>
      </c>
      <c r="J25" s="8">
        <v>6.9400553588624325E-3</v>
      </c>
      <c r="K25" s="35">
        <v>57558.406809999993</v>
      </c>
      <c r="L25" s="36">
        <v>7.0447409805443461E-3</v>
      </c>
      <c r="M25" s="9">
        <v>6620.3011500000002</v>
      </c>
      <c r="N25" s="9">
        <v>5456.3637999999992</v>
      </c>
      <c r="BB25" s="18">
        <v>278</v>
      </c>
      <c r="BC25" s="18">
        <v>310</v>
      </c>
    </row>
    <row r="26" spans="2:55" x14ac:dyDescent="0.2">
      <c r="B26" s="23">
        <v>18</v>
      </c>
      <c r="C26" s="106" t="s">
        <v>0</v>
      </c>
      <c r="D26" s="92" t="s">
        <v>43</v>
      </c>
      <c r="E26" s="92"/>
      <c r="F26" s="107"/>
      <c r="G26" s="35">
        <v>56</v>
      </c>
      <c r="H26" s="35">
        <v>43</v>
      </c>
      <c r="I26" s="35">
        <v>85824.902520000003</v>
      </c>
      <c r="J26" s="8">
        <v>1.2517773768400974E-2</v>
      </c>
      <c r="K26" s="35">
        <v>98350.306282325007</v>
      </c>
      <c r="L26" s="36">
        <v>1.203738031532536E-2</v>
      </c>
      <c r="M26" s="9">
        <v>11198.125190000001</v>
      </c>
      <c r="N26" s="9">
        <v>9675.785890000001</v>
      </c>
      <c r="BB26" s="18">
        <v>482</v>
      </c>
      <c r="BC26" s="18">
        <v>615</v>
      </c>
    </row>
    <row r="27" spans="2:55" x14ac:dyDescent="0.2">
      <c r="B27" s="23">
        <v>19</v>
      </c>
      <c r="C27" s="106"/>
      <c r="D27" s="92" t="s">
        <v>44</v>
      </c>
      <c r="E27" s="92"/>
      <c r="F27" s="107"/>
      <c r="G27" s="35">
        <v>149.93048128342247</v>
      </c>
      <c r="H27" s="35">
        <v>138.93048128342247</v>
      </c>
      <c r="I27" s="35">
        <v>146316.08794</v>
      </c>
      <c r="J27" s="8">
        <v>2.1340562397767604E-2</v>
      </c>
      <c r="K27" s="35">
        <v>181310.12266027098</v>
      </c>
      <c r="L27" s="36">
        <v>2.21910737645786E-2</v>
      </c>
      <c r="M27" s="9">
        <v>19979.146800000002</v>
      </c>
      <c r="N27" s="9">
        <v>16516.613149999997</v>
      </c>
      <c r="BB27" s="18">
        <v>631</v>
      </c>
      <c r="BC27" s="18">
        <v>788</v>
      </c>
    </row>
    <row r="28" spans="2:55" x14ac:dyDescent="0.2">
      <c r="B28" s="23">
        <v>20</v>
      </c>
      <c r="C28" s="106"/>
      <c r="D28" s="92" t="s">
        <v>45</v>
      </c>
      <c r="E28" s="92"/>
      <c r="F28" s="107"/>
      <c r="G28" s="35">
        <v>47.786096256684488</v>
      </c>
      <c r="H28" s="35">
        <v>41.786096256684488</v>
      </c>
      <c r="I28" s="35">
        <v>411603.07931</v>
      </c>
      <c r="J28" s="8">
        <v>6.003332457009336E-2</v>
      </c>
      <c r="K28" s="35">
        <v>480944.03664325201</v>
      </c>
      <c r="L28" s="36">
        <v>5.8864140827826004E-2</v>
      </c>
      <c r="M28" s="9">
        <v>56247.69571</v>
      </c>
      <c r="N28" s="9">
        <v>46524.381800000003</v>
      </c>
    </row>
    <row r="29" spans="2:55" x14ac:dyDescent="0.2">
      <c r="B29" s="23" t="s">
        <v>0</v>
      </c>
      <c r="C29" s="110" t="s">
        <v>46</v>
      </c>
      <c r="D29" s="111"/>
      <c r="E29" s="111"/>
      <c r="F29" s="112"/>
      <c r="G29" s="37">
        <v>2644.4385026737968</v>
      </c>
      <c r="H29" s="37">
        <v>1799.4385026737968</v>
      </c>
      <c r="I29" s="37">
        <v>3347350.9857599996</v>
      </c>
      <c r="J29" s="10">
        <v>0.48821939941514386</v>
      </c>
      <c r="K29" s="38">
        <v>3952557.2110760668</v>
      </c>
      <c r="L29" s="39">
        <v>0.48376498423121728</v>
      </c>
      <c r="M29" s="11">
        <v>438217.15620999999</v>
      </c>
      <c r="N29" s="11">
        <v>369789.02682000003</v>
      </c>
      <c r="BB29" s="18">
        <v>393</v>
      </c>
      <c r="BC29" s="18">
        <v>432</v>
      </c>
    </row>
    <row r="30" spans="2:55" x14ac:dyDescent="0.2">
      <c r="B30" s="23">
        <v>22</v>
      </c>
      <c r="C30" s="106"/>
      <c r="D30" s="92" t="s">
        <v>47</v>
      </c>
      <c r="E30" s="92"/>
      <c r="F30" s="107"/>
      <c r="G30" s="35">
        <v>922.21925133689842</v>
      </c>
      <c r="H30" s="35">
        <v>822.21925133689842</v>
      </c>
      <c r="I30" s="35">
        <v>1337344.41493</v>
      </c>
      <c r="J30" s="8">
        <v>0.19505498223697024</v>
      </c>
      <c r="K30" s="35">
        <v>1603977.277027674</v>
      </c>
      <c r="L30" s="36">
        <v>0.19631544863009714</v>
      </c>
      <c r="M30" s="9">
        <v>176501.77054999999</v>
      </c>
      <c r="N30" s="9">
        <v>149167.77973000001</v>
      </c>
    </row>
    <row r="31" spans="2:55" x14ac:dyDescent="0.2">
      <c r="B31" s="23">
        <v>23</v>
      </c>
      <c r="C31" s="106"/>
      <c r="D31" s="92" t="s">
        <v>48</v>
      </c>
      <c r="E31" s="92"/>
      <c r="F31" s="107"/>
      <c r="G31" s="35">
        <v>912.03743315508018</v>
      </c>
      <c r="H31" s="35">
        <v>383.03743315508024</v>
      </c>
      <c r="I31" s="35">
        <v>487932.43787000002</v>
      </c>
      <c r="J31" s="8">
        <v>7.1166149825776986E-2</v>
      </c>
      <c r="K31" s="35">
        <v>504000.79549121397</v>
      </c>
      <c r="L31" s="36">
        <v>6.1686124668882326E-2</v>
      </c>
      <c r="M31" s="9">
        <v>64450.210810000011</v>
      </c>
      <c r="N31" s="9">
        <v>54376.474670000003</v>
      </c>
      <c r="BB31" s="18">
        <v>14688</v>
      </c>
      <c r="BC31" s="18">
        <v>17409</v>
      </c>
    </row>
    <row r="32" spans="2:55" x14ac:dyDescent="0.2">
      <c r="B32" s="23">
        <v>24</v>
      </c>
      <c r="C32" s="106"/>
      <c r="D32" s="92" t="s">
        <v>49</v>
      </c>
      <c r="E32" s="92"/>
      <c r="F32" s="107"/>
      <c r="G32" s="35">
        <v>56.893048128342244</v>
      </c>
      <c r="H32" s="35">
        <v>35.893048128342244</v>
      </c>
      <c r="I32" s="35">
        <v>65823.034979999997</v>
      </c>
      <c r="J32" s="8">
        <v>9.6004520417273375E-3</v>
      </c>
      <c r="K32" s="35">
        <v>81279.014222345999</v>
      </c>
      <c r="L32" s="36">
        <v>9.9479751800727028E-3</v>
      </c>
      <c r="M32" s="9">
        <v>8706.9878399999998</v>
      </c>
      <c r="N32" s="9">
        <v>7307.6433000000006</v>
      </c>
      <c r="BB32" s="18">
        <v>4696</v>
      </c>
      <c r="BC32" s="18">
        <v>5376</v>
      </c>
    </row>
    <row r="33" spans="2:55" x14ac:dyDescent="0.2">
      <c r="B33" s="23">
        <v>25</v>
      </c>
      <c r="C33" s="106"/>
      <c r="D33" s="92" t="s">
        <v>50</v>
      </c>
      <c r="E33" s="92"/>
      <c r="F33" s="107"/>
      <c r="G33" s="35">
        <v>233.89304812834226</v>
      </c>
      <c r="H33" s="35">
        <v>169.89304812834223</v>
      </c>
      <c r="I33" s="35">
        <v>639462.42183999997</v>
      </c>
      <c r="J33" s="8">
        <v>9.3267171822555422E-2</v>
      </c>
      <c r="K33" s="35">
        <v>785938.84607752401</v>
      </c>
      <c r="L33" s="36">
        <v>9.6193343492650935E-2</v>
      </c>
      <c r="M33" s="9">
        <v>82826.442290000006</v>
      </c>
      <c r="N33" s="9">
        <v>69569.815780000004</v>
      </c>
    </row>
    <row r="34" spans="2:55" x14ac:dyDescent="0.2">
      <c r="B34" s="23">
        <v>26</v>
      </c>
      <c r="C34" s="106" t="s">
        <v>0</v>
      </c>
      <c r="D34" s="92" t="s">
        <v>51</v>
      </c>
      <c r="E34" s="92"/>
      <c r="F34" s="107"/>
      <c r="G34" s="35">
        <v>41</v>
      </c>
      <c r="H34" s="35">
        <v>22</v>
      </c>
      <c r="I34" s="35">
        <v>101551.34007000001</v>
      </c>
      <c r="J34" s="8">
        <v>1.4811513483257176E-2</v>
      </c>
      <c r="K34" s="35">
        <v>135590.96937999999</v>
      </c>
      <c r="L34" s="36">
        <v>1.6595373491419606E-2</v>
      </c>
      <c r="M34" s="9">
        <v>13439.561150000001</v>
      </c>
      <c r="N34" s="9">
        <v>11230.32806</v>
      </c>
      <c r="BB34" s="18">
        <v>633</v>
      </c>
      <c r="BC34" s="18">
        <v>721</v>
      </c>
    </row>
    <row r="35" spans="2:55" x14ac:dyDescent="0.2">
      <c r="B35" s="23">
        <v>27</v>
      </c>
      <c r="C35" s="106"/>
      <c r="D35" s="92" t="s">
        <v>52</v>
      </c>
      <c r="E35" s="92"/>
      <c r="F35" s="107"/>
      <c r="G35" s="35">
        <v>17</v>
      </c>
      <c r="H35" s="35">
        <v>10</v>
      </c>
      <c r="I35" s="35">
        <v>53616.340069999998</v>
      </c>
      <c r="J35" s="8">
        <v>7.8200754743590947E-3</v>
      </c>
      <c r="K35" s="35">
        <v>83080.969379999995</v>
      </c>
      <c r="L35" s="36">
        <v>1.0168521717890058E-2</v>
      </c>
      <c r="M35" s="9">
        <v>7024.5611500000005</v>
      </c>
      <c r="N35" s="9">
        <v>5892.3280600000007</v>
      </c>
      <c r="BB35" s="18">
        <v>1605</v>
      </c>
      <c r="BC35" s="18">
        <v>1856</v>
      </c>
    </row>
    <row r="36" spans="2:55" x14ac:dyDescent="0.2">
      <c r="B36" s="23">
        <v>28</v>
      </c>
      <c r="C36" s="106"/>
      <c r="D36" s="92" t="s">
        <v>53</v>
      </c>
      <c r="E36" s="92"/>
      <c r="F36" s="107"/>
      <c r="G36" s="35">
        <v>22</v>
      </c>
      <c r="H36" s="35">
        <v>10</v>
      </c>
      <c r="I36" s="35">
        <v>47935</v>
      </c>
      <c r="J36" s="8">
        <v>6.991438008898081E-3</v>
      </c>
      <c r="K36" s="35">
        <v>52510</v>
      </c>
      <c r="L36" s="36">
        <v>6.4268517735295468E-3</v>
      </c>
      <c r="M36" s="9">
        <v>6415</v>
      </c>
      <c r="N36" s="9">
        <v>5338</v>
      </c>
      <c r="BB36" s="18">
        <v>0</v>
      </c>
      <c r="BC36" s="18">
        <v>0</v>
      </c>
    </row>
    <row r="37" spans="2:55" x14ac:dyDescent="0.2">
      <c r="B37" s="23">
        <v>29</v>
      </c>
      <c r="C37" s="106"/>
      <c r="D37" s="92" t="s">
        <v>54</v>
      </c>
      <c r="E37" s="92"/>
      <c r="F37" s="107"/>
      <c r="G37" s="35">
        <v>243.78609625668449</v>
      </c>
      <c r="H37" s="35">
        <v>202.7860962566844</v>
      </c>
      <c r="I37" s="35">
        <v>497503.08023000002</v>
      </c>
      <c r="J37" s="8">
        <v>7.2562051625407187E-2</v>
      </c>
      <c r="K37" s="35">
        <v>569612.32807115</v>
      </c>
      <c r="L37" s="36">
        <v>6.9716511157653108E-2</v>
      </c>
      <c r="M37" s="9">
        <v>62850.01872</v>
      </c>
      <c r="N37" s="9">
        <v>53830.221740000001</v>
      </c>
    </row>
    <row r="38" spans="2:55" x14ac:dyDescent="0.2">
      <c r="B38" s="23">
        <v>30</v>
      </c>
      <c r="C38" s="106"/>
      <c r="D38" s="92" t="s">
        <v>55</v>
      </c>
      <c r="E38" s="92"/>
      <c r="F38" s="107"/>
      <c r="G38" s="35">
        <v>3</v>
      </c>
      <c r="H38" s="35">
        <v>3</v>
      </c>
      <c r="I38" s="35">
        <v>1952</v>
      </c>
      <c r="J38" s="8">
        <v>2.8470401571647135E-4</v>
      </c>
      <c r="K38" s="35">
        <v>2144</v>
      </c>
      <c r="L38" s="36">
        <v>2.6241040187483048E-4</v>
      </c>
      <c r="M38" s="9">
        <v>274</v>
      </c>
      <c r="N38" s="9">
        <v>221</v>
      </c>
    </row>
    <row r="39" spans="2:55" x14ac:dyDescent="0.2">
      <c r="B39" s="23">
        <v>31</v>
      </c>
      <c r="C39" s="106"/>
      <c r="D39" s="92" t="s">
        <v>56</v>
      </c>
      <c r="E39" s="92"/>
      <c r="F39" s="107"/>
      <c r="G39" s="35">
        <v>20</v>
      </c>
      <c r="H39" s="35">
        <v>9</v>
      </c>
      <c r="I39" s="35">
        <v>10758.988969999999</v>
      </c>
      <c r="J39" s="8">
        <v>1.5692250844304414E-3</v>
      </c>
      <c r="K39" s="35">
        <v>12121.175009999999</v>
      </c>
      <c r="L39" s="36">
        <v>1.483545898119987E-3</v>
      </c>
      <c r="M39" s="9">
        <v>1459.8675699999999</v>
      </c>
      <c r="N39" s="9">
        <v>1207.8937099999998</v>
      </c>
      <c r="BB39" s="18">
        <v>655</v>
      </c>
      <c r="BC39" s="18">
        <v>818</v>
      </c>
    </row>
    <row r="40" spans="2:55" x14ac:dyDescent="0.2">
      <c r="B40" s="23">
        <v>32</v>
      </c>
      <c r="C40" s="106"/>
      <c r="D40" s="92" t="s">
        <v>57</v>
      </c>
      <c r="E40" s="92"/>
      <c r="F40" s="107"/>
      <c r="G40" s="35">
        <v>106.14438502673796</v>
      </c>
      <c r="H40" s="35">
        <v>89.144385026737964</v>
      </c>
      <c r="I40" s="35">
        <v>138360.17824000001</v>
      </c>
      <c r="J40" s="8">
        <v>2.0180173340253453E-2</v>
      </c>
      <c r="K40" s="35">
        <v>184672.26588987099</v>
      </c>
      <c r="L40" s="36">
        <v>2.260257626273162E-2</v>
      </c>
      <c r="M40" s="9">
        <v>18764.04132</v>
      </c>
      <c r="N40" s="9">
        <v>15518.525809999997</v>
      </c>
    </row>
    <row r="41" spans="2:55" x14ac:dyDescent="0.2">
      <c r="B41" s="23">
        <v>33</v>
      </c>
      <c r="C41" s="106"/>
      <c r="D41" s="92" t="s">
        <v>58</v>
      </c>
      <c r="E41" s="92"/>
      <c r="F41" s="107"/>
      <c r="G41" s="35">
        <v>104.46524064171123</v>
      </c>
      <c r="H41" s="35">
        <v>61.465240641711233</v>
      </c>
      <c r="I41" s="35">
        <v>66385.088629999998</v>
      </c>
      <c r="J41" s="8">
        <v>9.6824289532043348E-3</v>
      </c>
      <c r="K41" s="35">
        <v>72892.539906287988</v>
      </c>
      <c r="L41" s="36">
        <v>8.9215301728013761E-3</v>
      </c>
      <c r="M41" s="9">
        <v>8906.2559600000004</v>
      </c>
      <c r="N41" s="9">
        <v>7328.3440200000005</v>
      </c>
    </row>
    <row r="42" spans="2:55" x14ac:dyDescent="0.2">
      <c r="B42" s="23">
        <v>34</v>
      </c>
      <c r="C42" s="106"/>
      <c r="D42" s="92" t="s">
        <v>59</v>
      </c>
      <c r="E42" s="92"/>
      <c r="F42" s="107"/>
      <c r="G42" s="35">
        <v>1</v>
      </c>
      <c r="H42" s="35">
        <v>1</v>
      </c>
      <c r="I42" s="35">
        <v>278</v>
      </c>
      <c r="J42" s="8">
        <v>4.0546985844866307E-5</v>
      </c>
      <c r="K42" s="35">
        <v>328</v>
      </c>
      <c r="L42" s="36">
        <v>4.0144874913686754E-5</v>
      </c>
      <c r="M42" s="9">
        <v>38</v>
      </c>
      <c r="N42" s="9">
        <v>31</v>
      </c>
      <c r="BB42" s="18">
        <v>920</v>
      </c>
      <c r="BC42" s="18">
        <v>1030</v>
      </c>
    </row>
    <row r="43" spans="2:55" x14ac:dyDescent="0.2">
      <c r="B43" s="23">
        <v>35</v>
      </c>
      <c r="C43" s="117"/>
      <c r="D43" s="92" t="s">
        <v>60</v>
      </c>
      <c r="E43" s="92"/>
      <c r="F43" s="107"/>
      <c r="G43" s="35">
        <v>0</v>
      </c>
      <c r="H43" s="35">
        <v>0</v>
      </c>
      <c r="I43" s="35">
        <v>0</v>
      </c>
      <c r="J43" s="8">
        <v>0</v>
      </c>
      <c r="K43" s="40">
        <v>0</v>
      </c>
      <c r="L43" s="36">
        <v>0</v>
      </c>
      <c r="M43" s="9">
        <v>0</v>
      </c>
      <c r="N43" s="9">
        <v>0</v>
      </c>
      <c r="BB43" s="18">
        <v>6179</v>
      </c>
      <c r="BC43" s="18">
        <v>7608</v>
      </c>
    </row>
    <row r="44" spans="2:55" x14ac:dyDescent="0.2">
      <c r="B44" s="23">
        <v>37</v>
      </c>
      <c r="C44" s="119" t="s">
        <v>61</v>
      </c>
      <c r="D44" s="111"/>
      <c r="E44" s="111"/>
      <c r="F44" s="112"/>
      <c r="G44" s="37">
        <v>35</v>
      </c>
      <c r="H44" s="37">
        <v>35</v>
      </c>
      <c r="I44" s="37">
        <v>71620</v>
      </c>
      <c r="J44" s="10">
        <v>1.044595369140045E-2</v>
      </c>
      <c r="K44" s="41">
        <v>76915</v>
      </c>
      <c r="L44" s="42">
        <v>9.4138507743482223E-3</v>
      </c>
      <c r="M44" s="11">
        <v>8072</v>
      </c>
      <c r="N44" s="11">
        <v>7327</v>
      </c>
    </row>
    <row r="45" spans="2:55" x14ac:dyDescent="0.2">
      <c r="B45" s="23">
        <v>38</v>
      </c>
      <c r="C45" s="110" t="s">
        <v>62</v>
      </c>
      <c r="D45" s="111"/>
      <c r="E45" s="111"/>
      <c r="F45" s="112"/>
      <c r="G45" s="37">
        <v>23</v>
      </c>
      <c r="H45" s="37">
        <v>20.5</v>
      </c>
      <c r="I45" s="37">
        <v>17579</v>
      </c>
      <c r="J45" s="10">
        <v>2.5639405185859886E-3</v>
      </c>
      <c r="K45" s="41">
        <v>22930</v>
      </c>
      <c r="L45" s="42">
        <v>2.8064694566184065E-3</v>
      </c>
      <c r="M45" s="11">
        <v>2194</v>
      </c>
      <c r="N45" s="11">
        <v>1975</v>
      </c>
    </row>
    <row r="46" spans="2:55" ht="13.5" thickBot="1" x14ac:dyDescent="0.25">
      <c r="B46" s="23"/>
      <c r="C46" s="122" t="s">
        <v>63</v>
      </c>
      <c r="D46" s="123"/>
      <c r="E46" s="123"/>
      <c r="F46" s="124"/>
      <c r="G46" s="43">
        <v>4761</v>
      </c>
      <c r="H46" s="43">
        <v>3699</v>
      </c>
      <c r="I46" s="43">
        <v>6856243.2991599999</v>
      </c>
      <c r="J46" s="12">
        <v>1</v>
      </c>
      <c r="K46" s="43">
        <v>8170407.8218007758</v>
      </c>
      <c r="L46" s="44">
        <v>1</v>
      </c>
      <c r="M46" s="43">
        <v>907647.17969000002</v>
      </c>
      <c r="N46" s="43">
        <v>761508.31386000011</v>
      </c>
      <c r="BB46" s="18">
        <v>0</v>
      </c>
      <c r="BC46" s="18">
        <v>0</v>
      </c>
    </row>
    <row r="47" spans="2:55" x14ac:dyDescent="0.2">
      <c r="B47" s="23"/>
      <c r="C47" s="16"/>
      <c r="D47" s="16" t="s">
        <v>0</v>
      </c>
      <c r="E47" s="16"/>
      <c r="F47" s="16"/>
      <c r="G47" s="24"/>
      <c r="H47" s="24"/>
      <c r="I47" s="24" t="s">
        <v>0</v>
      </c>
      <c r="J47" s="3"/>
      <c r="K47" s="13" t="s">
        <v>0</v>
      </c>
      <c r="L47" s="36" t="s">
        <v>0</v>
      </c>
      <c r="M47" s="23"/>
      <c r="N47" s="23"/>
      <c r="BB47" s="18">
        <v>0</v>
      </c>
      <c r="BC47" s="18">
        <v>0</v>
      </c>
    </row>
    <row r="48" spans="2:55" x14ac:dyDescent="0.2">
      <c r="B48" s="23"/>
      <c r="C48" s="23"/>
      <c r="D48" s="23"/>
      <c r="E48" s="23"/>
      <c r="F48" s="23"/>
      <c r="G48" s="24"/>
      <c r="H48" s="24"/>
      <c r="I48" s="24"/>
      <c r="J48" s="3"/>
      <c r="K48" s="13"/>
      <c r="L48" s="36"/>
      <c r="M48" s="23"/>
      <c r="N48" s="23"/>
    </row>
  </sheetData>
  <pageMargins left="0.35433070866141736" right="0.2755905511811023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Q37" sqref="Q37"/>
    </sheetView>
  </sheetViews>
  <sheetFormatPr defaultRowHeight="12.75" x14ac:dyDescent="0.2"/>
  <cols>
    <col min="1" max="1" width="1.85546875" style="18" customWidth="1"/>
    <col min="2" max="3" width="9.140625" style="18"/>
    <col min="4" max="4" width="14" style="18" customWidth="1"/>
    <col min="5" max="5" width="10.85546875" style="18" customWidth="1"/>
    <col min="6" max="6" width="9.140625" style="18"/>
    <col min="7" max="7" width="11.85546875" style="18" customWidth="1"/>
    <col min="8" max="8" width="9.7109375" style="18" bestFit="1" customWidth="1"/>
    <col min="9" max="16384" width="9.140625" style="18"/>
  </cols>
  <sheetData>
    <row r="1" spans="2:8" x14ac:dyDescent="0.2">
      <c r="B1" s="18" t="s">
        <v>1</v>
      </c>
    </row>
    <row r="2" spans="2:8" s="22" customFormat="1" ht="15.75" x14ac:dyDescent="0.25">
      <c r="B2" s="219" t="s">
        <v>18</v>
      </c>
      <c r="C2" s="20"/>
      <c r="D2" s="20"/>
      <c r="E2" s="20"/>
      <c r="F2" s="20"/>
      <c r="G2" s="20"/>
      <c r="H2" s="20"/>
    </row>
    <row r="3" spans="2:8" s="22" customFormat="1" ht="15.75" x14ac:dyDescent="0.25">
      <c r="B3" s="220" t="s">
        <v>19</v>
      </c>
      <c r="C3" s="20"/>
      <c r="D3" s="20"/>
      <c r="E3" s="20"/>
      <c r="F3" s="20"/>
      <c r="G3" s="20"/>
      <c r="H3" s="20"/>
    </row>
    <row r="4" spans="2:8" s="22" customFormat="1" ht="15.75" x14ac:dyDescent="0.25">
      <c r="B4" s="219" t="s">
        <v>23</v>
      </c>
      <c r="C4" s="19"/>
      <c r="D4" s="19"/>
      <c r="E4" s="19"/>
      <c r="F4" s="21"/>
      <c r="G4" s="21"/>
      <c r="H4" s="21"/>
    </row>
    <row r="5" spans="2:8" x14ac:dyDescent="0.2">
      <c r="B5" s="46" t="s">
        <v>2</v>
      </c>
      <c r="C5" s="46"/>
      <c r="D5" s="46"/>
      <c r="E5" s="46"/>
      <c r="F5" s="47"/>
      <c r="G5" s="47"/>
      <c r="H5" s="47"/>
    </row>
    <row r="6" spans="2:8" x14ac:dyDescent="0.2">
      <c r="B6" s="48"/>
      <c r="C6" s="48"/>
      <c r="D6" s="48"/>
      <c r="E6" s="48"/>
      <c r="F6" s="48"/>
      <c r="G6" s="48"/>
      <c r="H6" s="48"/>
    </row>
    <row r="7" spans="2:8" x14ac:dyDescent="0.2">
      <c r="B7" s="48"/>
      <c r="C7" s="48"/>
      <c r="D7" s="48"/>
      <c r="E7" s="48"/>
      <c r="F7" s="48"/>
      <c r="G7" s="48"/>
      <c r="H7" s="48"/>
    </row>
    <row r="8" spans="2:8" ht="21.75" customHeight="1" x14ac:dyDescent="0.2">
      <c r="B8" s="49"/>
    </row>
    <row r="9" spans="2:8" x14ac:dyDescent="0.2">
      <c r="B9" s="46"/>
    </row>
    <row r="27" spans="2:2" x14ac:dyDescent="0.2">
      <c r="B27" s="18" t="s">
        <v>1</v>
      </c>
    </row>
    <row r="40" spans="3:24" ht="36" x14ac:dyDescent="0.2">
      <c r="C40" s="50"/>
      <c r="D40" s="216" t="s">
        <v>70</v>
      </c>
      <c r="E40" s="217" t="s">
        <v>71</v>
      </c>
      <c r="F40" s="218" t="s">
        <v>46</v>
      </c>
      <c r="G40" s="216" t="s">
        <v>61</v>
      </c>
      <c r="H40" s="217" t="s">
        <v>62</v>
      </c>
      <c r="I40" s="217" t="s">
        <v>63</v>
      </c>
      <c r="J40" s="51"/>
      <c r="K40" s="52"/>
      <c r="L40" s="49"/>
      <c r="M40" s="49"/>
      <c r="N40" s="49"/>
      <c r="O40" s="49"/>
    </row>
    <row r="41" spans="3:24" x14ac:dyDescent="0.2">
      <c r="C41" s="50" t="s">
        <v>11</v>
      </c>
      <c r="D41" s="53">
        <v>11661165.519649999</v>
      </c>
      <c r="E41" s="53">
        <v>877659.16422000004</v>
      </c>
      <c r="F41" s="53">
        <v>10943830.592020001</v>
      </c>
      <c r="G41" s="53">
        <v>310770</v>
      </c>
      <c r="H41" s="53">
        <v>85340</v>
      </c>
      <c r="I41" s="53">
        <v>23878765.27589</v>
      </c>
      <c r="J41" s="51"/>
      <c r="K41" s="23"/>
      <c r="L41" s="23"/>
      <c r="M41" s="23"/>
      <c r="N41" s="23"/>
      <c r="O41" s="23"/>
    </row>
    <row r="42" spans="3:24" x14ac:dyDescent="0.2">
      <c r="C42" s="50" t="s">
        <v>12</v>
      </c>
      <c r="D42" s="53">
        <v>7312168.1796400007</v>
      </c>
      <c r="E42" s="53">
        <v>491013.57050999999</v>
      </c>
      <c r="F42" s="53">
        <v>6829966.0817100005</v>
      </c>
      <c r="G42" s="53">
        <v>0</v>
      </c>
      <c r="H42" s="53">
        <v>710043.38</v>
      </c>
      <c r="I42" s="53">
        <v>15343191.211860003</v>
      </c>
      <c r="J42" s="51"/>
      <c r="K42" s="23"/>
      <c r="L42" s="23"/>
      <c r="M42" s="23"/>
      <c r="N42" s="23"/>
      <c r="O42" s="54"/>
      <c r="P42" s="55"/>
      <c r="Q42" s="55"/>
      <c r="R42" s="55"/>
      <c r="S42" s="56"/>
      <c r="T42" s="57"/>
      <c r="U42" s="56"/>
      <c r="V42" s="57"/>
      <c r="W42" s="58"/>
      <c r="X42" s="59"/>
    </row>
    <row r="43" spans="3:24" x14ac:dyDescent="0.2">
      <c r="C43" s="50" t="s">
        <v>72</v>
      </c>
      <c r="D43" s="60">
        <v>0.59476166756111348</v>
      </c>
      <c r="E43" s="60">
        <v>0.78744380386147717</v>
      </c>
      <c r="F43" s="60">
        <v>0.60232575990773052</v>
      </c>
      <c r="G43" s="61">
        <v>0</v>
      </c>
      <c r="H43" s="61">
        <v>-0.87981016033133075</v>
      </c>
      <c r="I43" s="60">
        <v>0.556310219052224</v>
      </c>
      <c r="J43" s="51"/>
      <c r="K43" s="62"/>
      <c r="L43" s="62"/>
      <c r="M43" s="62"/>
      <c r="N43" s="62"/>
      <c r="O43" s="55"/>
      <c r="P43" s="63"/>
      <c r="Q43" s="55"/>
      <c r="R43" s="55"/>
      <c r="S43" s="64"/>
      <c r="T43" s="65"/>
      <c r="U43" s="64"/>
      <c r="V43" s="65"/>
      <c r="W43" s="66"/>
      <c r="X43" s="59"/>
    </row>
    <row r="44" spans="3:24" ht="8.25" customHeight="1" x14ac:dyDescent="0.2">
      <c r="C44" s="50"/>
      <c r="D44" s="51"/>
      <c r="E44" s="51"/>
      <c r="F44" s="51"/>
      <c r="G44" s="51"/>
      <c r="H44" s="51"/>
      <c r="I44" s="51"/>
      <c r="J44" s="51"/>
      <c r="K44" s="62"/>
      <c r="L44" s="62"/>
      <c r="M44" s="62"/>
      <c r="N44" s="62"/>
      <c r="O44" s="55"/>
      <c r="P44" s="63"/>
      <c r="Q44" s="55"/>
      <c r="R44" s="55"/>
      <c r="S44" s="64"/>
      <c r="T44" s="65"/>
      <c r="U44" s="64"/>
      <c r="V44" s="65"/>
      <c r="W44" s="66"/>
      <c r="X44" s="59"/>
    </row>
    <row r="45" spans="3:24" x14ac:dyDescent="0.2">
      <c r="C45" s="50" t="s">
        <v>11</v>
      </c>
      <c r="D45" s="67">
        <v>0.48834876447418696</v>
      </c>
      <c r="E45" s="67">
        <v>3.6754796744292224E-2</v>
      </c>
      <c r="F45" s="67">
        <v>0.45830806013532904</v>
      </c>
      <c r="G45" s="67">
        <v>1.301449201453391E-2</v>
      </c>
      <c r="H45" s="67">
        <v>3.573886631657894E-3</v>
      </c>
      <c r="I45" s="67">
        <v>1</v>
      </c>
      <c r="J45" s="51"/>
      <c r="O45" s="54"/>
      <c r="P45" s="63"/>
      <c r="Q45" s="55"/>
      <c r="R45" s="55"/>
      <c r="S45" s="56"/>
      <c r="T45" s="57"/>
      <c r="U45" s="56"/>
      <c r="V45" s="57"/>
      <c r="W45" s="58"/>
      <c r="X45" s="59"/>
    </row>
    <row r="46" spans="3:24" x14ac:dyDescent="0.2">
      <c r="C46" s="50" t="s">
        <v>12</v>
      </c>
      <c r="D46" s="67">
        <v>0.47657414149853194</v>
      </c>
      <c r="E46" s="67">
        <v>3.2002049881934315E-2</v>
      </c>
      <c r="F46" s="67">
        <v>0.44514638365652143</v>
      </c>
      <c r="G46" s="67">
        <v>0</v>
      </c>
      <c r="H46" s="67">
        <v>4.627742496301223E-2</v>
      </c>
      <c r="I46" s="67">
        <v>1</v>
      </c>
      <c r="J46" s="51"/>
      <c r="O46" s="55"/>
      <c r="P46" s="68"/>
      <c r="Q46" s="55"/>
      <c r="R46" s="55"/>
      <c r="S46" s="64"/>
      <c r="T46" s="65"/>
      <c r="U46" s="64"/>
      <c r="V46" s="65"/>
      <c r="W46" s="66"/>
      <c r="X46" s="59"/>
    </row>
    <row r="47" spans="3:24" x14ac:dyDescent="0.2">
      <c r="C47" s="69"/>
      <c r="O47" s="55"/>
      <c r="P47" s="63"/>
      <c r="Q47" s="55"/>
      <c r="R47" s="55"/>
      <c r="S47" s="64"/>
      <c r="T47" s="65"/>
      <c r="U47" s="64"/>
      <c r="V47" s="65"/>
      <c r="W47" s="66"/>
      <c r="X47" s="59"/>
    </row>
    <row r="48" spans="3:24" x14ac:dyDescent="0.2">
      <c r="C48" s="69"/>
      <c r="D48" s="70"/>
      <c r="E48" s="70"/>
      <c r="F48" s="70"/>
      <c r="G48" s="71"/>
      <c r="H48" s="70"/>
      <c r="I48" s="70"/>
      <c r="O48" s="55"/>
      <c r="P48" s="63"/>
      <c r="Q48" s="55"/>
      <c r="R48" s="55"/>
      <c r="S48" s="64"/>
      <c r="T48" s="65"/>
      <c r="U48" s="64"/>
      <c r="V48" s="65"/>
      <c r="W48" s="66"/>
      <c r="X48" s="59"/>
    </row>
    <row r="49" spans="4:24" x14ac:dyDescent="0.2">
      <c r="O49" s="55"/>
      <c r="P49" s="63"/>
      <c r="Q49" s="55"/>
      <c r="R49" s="55"/>
      <c r="S49" s="64"/>
      <c r="T49" s="65"/>
      <c r="U49" s="64"/>
      <c r="V49" s="65"/>
      <c r="W49" s="66"/>
      <c r="X49" s="59"/>
    </row>
    <row r="50" spans="4:24" x14ac:dyDescent="0.2">
      <c r="D50" s="72"/>
      <c r="E50" s="73"/>
      <c r="F50" s="74"/>
      <c r="G50" s="73"/>
      <c r="H50" s="73"/>
      <c r="I50" s="73"/>
      <c r="J50" s="23"/>
      <c r="O50" s="55"/>
      <c r="P50" s="63"/>
      <c r="Q50" s="63"/>
      <c r="R50" s="63"/>
      <c r="S50" s="64"/>
      <c r="T50" s="65"/>
      <c r="U50" s="64"/>
      <c r="V50" s="65"/>
      <c r="W50" s="66"/>
      <c r="X50" s="59"/>
    </row>
    <row r="51" spans="4:24" x14ac:dyDescent="0.2">
      <c r="D51" s="75"/>
      <c r="E51" s="76"/>
      <c r="F51" s="76"/>
      <c r="G51" s="76"/>
      <c r="H51" s="76"/>
      <c r="I51" s="76"/>
      <c r="J51" s="23"/>
      <c r="O51" s="55"/>
      <c r="P51" s="63"/>
      <c r="Q51" s="63"/>
      <c r="R51" s="63"/>
      <c r="S51" s="64"/>
      <c r="T51" s="65"/>
      <c r="U51" s="64"/>
      <c r="V51" s="65"/>
      <c r="W51" s="66"/>
      <c r="X51" s="59"/>
    </row>
    <row r="52" spans="4:24" x14ac:dyDescent="0.2">
      <c r="D52" s="75"/>
      <c r="E52" s="76"/>
      <c r="F52" s="76"/>
      <c r="G52" s="76"/>
      <c r="H52" s="76"/>
      <c r="I52" s="76"/>
      <c r="J52" s="23"/>
      <c r="O52" s="55"/>
      <c r="P52" s="63"/>
      <c r="Q52" s="63"/>
      <c r="R52" s="63"/>
      <c r="S52" s="64"/>
      <c r="T52" s="65"/>
      <c r="U52" s="64"/>
      <c r="V52" s="65"/>
      <c r="W52" s="66"/>
      <c r="X52" s="59"/>
    </row>
    <row r="53" spans="4:24" x14ac:dyDescent="0.2">
      <c r="D53" s="23"/>
      <c r="E53" s="23"/>
      <c r="F53" s="23"/>
      <c r="G53" s="23"/>
      <c r="H53" s="23"/>
      <c r="I53" s="23"/>
      <c r="J53" s="23"/>
      <c r="O53" s="55"/>
      <c r="P53" s="63"/>
      <c r="Q53" s="63"/>
      <c r="R53" s="63"/>
      <c r="S53" s="64"/>
      <c r="T53" s="65"/>
      <c r="U53" s="64"/>
      <c r="V53" s="65"/>
      <c r="W53" s="66"/>
      <c r="X53" s="59"/>
    </row>
    <row r="54" spans="4:24" x14ac:dyDescent="0.2">
      <c r="D54" s="23"/>
      <c r="E54" s="23"/>
      <c r="F54" s="23"/>
      <c r="G54" s="23"/>
      <c r="H54" s="23"/>
      <c r="I54" s="23"/>
      <c r="J54" s="23"/>
      <c r="O54" s="55"/>
      <c r="P54" s="63"/>
      <c r="Q54" s="63"/>
      <c r="R54" s="63"/>
      <c r="S54" s="64"/>
      <c r="T54" s="65"/>
      <c r="U54" s="64"/>
      <c r="V54" s="65"/>
      <c r="W54" s="66"/>
      <c r="X54" s="59"/>
    </row>
    <row r="55" spans="4:24" x14ac:dyDescent="0.2">
      <c r="O55" s="55"/>
      <c r="P55" s="63"/>
      <c r="Q55" s="63"/>
      <c r="R55" s="63"/>
      <c r="S55" s="64"/>
      <c r="T55" s="65"/>
      <c r="U55" s="64"/>
      <c r="V55" s="65"/>
      <c r="W55" s="66"/>
      <c r="X55" s="59"/>
    </row>
    <row r="56" spans="4:24" x14ac:dyDescent="0.2">
      <c r="O56" s="55"/>
      <c r="P56" s="63"/>
      <c r="Q56" s="63"/>
      <c r="R56" s="63"/>
      <c r="S56" s="64"/>
      <c r="T56" s="65"/>
      <c r="U56" s="64"/>
      <c r="V56" s="65"/>
      <c r="W56" s="66"/>
      <c r="X56" s="59"/>
    </row>
    <row r="57" spans="4:24" x14ac:dyDescent="0.2">
      <c r="O57" s="55"/>
      <c r="P57" s="63"/>
      <c r="Q57" s="63"/>
      <c r="R57" s="63"/>
      <c r="S57" s="64"/>
      <c r="T57" s="65"/>
      <c r="U57" s="64"/>
      <c r="V57" s="65"/>
      <c r="W57" s="66"/>
      <c r="X57" s="59"/>
    </row>
    <row r="58" spans="4:24" x14ac:dyDescent="0.2">
      <c r="O58" s="55"/>
      <c r="P58" s="63"/>
      <c r="Q58" s="63"/>
      <c r="R58" s="63"/>
      <c r="S58" s="64"/>
      <c r="T58" s="65"/>
      <c r="U58" s="64"/>
      <c r="V58" s="65"/>
      <c r="W58" s="66"/>
      <c r="X58" s="59"/>
    </row>
    <row r="59" spans="4:24" x14ac:dyDescent="0.2">
      <c r="O59" s="55"/>
      <c r="P59" s="63"/>
      <c r="Q59" s="63"/>
      <c r="R59" s="63"/>
      <c r="S59" s="64"/>
      <c r="T59" s="65"/>
      <c r="U59" s="64"/>
      <c r="V59" s="65"/>
      <c r="W59" s="66"/>
      <c r="X59" s="59"/>
    </row>
    <row r="60" spans="4:24" x14ac:dyDescent="0.2">
      <c r="O60" s="55"/>
      <c r="P60" s="63"/>
      <c r="Q60" s="63"/>
      <c r="R60" s="63"/>
      <c r="S60" s="64"/>
      <c r="T60" s="65"/>
      <c r="U60" s="64"/>
      <c r="V60" s="65"/>
      <c r="W60" s="66"/>
      <c r="X60" s="59"/>
    </row>
    <row r="61" spans="4:24" x14ac:dyDescent="0.2">
      <c r="O61" s="55"/>
      <c r="P61" s="63"/>
      <c r="Q61" s="63"/>
      <c r="R61" s="63"/>
      <c r="S61" s="64"/>
      <c r="T61" s="65"/>
      <c r="U61" s="64"/>
      <c r="V61" s="65"/>
      <c r="W61" s="66"/>
      <c r="X61" s="59"/>
    </row>
    <row r="62" spans="4:24" x14ac:dyDescent="0.2">
      <c r="O62" s="55"/>
      <c r="P62" s="63"/>
      <c r="Q62" s="63"/>
      <c r="R62" s="63"/>
      <c r="S62" s="64"/>
      <c r="T62" s="65"/>
      <c r="U62" s="64"/>
      <c r="V62" s="65"/>
      <c r="W62" s="66"/>
      <c r="X62" s="59"/>
    </row>
    <row r="63" spans="4:24" x14ac:dyDescent="0.2">
      <c r="O63" s="54"/>
      <c r="P63" s="63"/>
      <c r="Q63" s="63"/>
      <c r="R63" s="63"/>
      <c r="S63" s="56"/>
      <c r="T63" s="57"/>
      <c r="U63" s="56"/>
      <c r="V63" s="57"/>
      <c r="W63" s="58"/>
      <c r="X63" s="59"/>
    </row>
    <row r="64" spans="4:24" x14ac:dyDescent="0.2">
      <c r="O64" s="55"/>
      <c r="P64" s="63"/>
      <c r="Q64" s="63"/>
      <c r="R64" s="63"/>
      <c r="S64" s="64"/>
      <c r="T64" s="65"/>
      <c r="U64" s="64"/>
      <c r="V64" s="65"/>
      <c r="W64" s="66"/>
      <c r="X64" s="59"/>
    </row>
    <row r="65" spans="15:24" x14ac:dyDescent="0.2">
      <c r="O65" s="55"/>
      <c r="P65" s="63"/>
      <c r="Q65" s="63"/>
      <c r="R65" s="63"/>
      <c r="S65" s="64"/>
      <c r="T65" s="65"/>
      <c r="U65" s="64"/>
      <c r="V65" s="65"/>
      <c r="W65" s="66"/>
      <c r="X65" s="59"/>
    </row>
    <row r="66" spans="15:24" x14ac:dyDescent="0.2">
      <c r="O66" s="55"/>
      <c r="P66" s="63"/>
      <c r="Q66" s="63"/>
      <c r="R66" s="63"/>
      <c r="S66" s="64"/>
      <c r="T66" s="65"/>
      <c r="U66" s="64"/>
      <c r="V66" s="65"/>
      <c r="W66" s="66"/>
      <c r="X66" s="59"/>
    </row>
    <row r="67" spans="15:24" x14ac:dyDescent="0.2">
      <c r="O67" s="55"/>
      <c r="P67" s="63"/>
      <c r="Q67" s="63"/>
      <c r="R67" s="63"/>
      <c r="S67" s="64"/>
      <c r="T67" s="65"/>
      <c r="U67" s="64"/>
      <c r="V67" s="65"/>
      <c r="W67" s="66"/>
      <c r="X67" s="59"/>
    </row>
    <row r="68" spans="15:24" x14ac:dyDescent="0.2">
      <c r="O68" s="55"/>
      <c r="P68" s="63"/>
      <c r="Q68" s="63"/>
      <c r="R68" s="63"/>
      <c r="S68" s="64"/>
      <c r="T68" s="65"/>
      <c r="U68" s="64"/>
      <c r="V68" s="65"/>
      <c r="W68" s="66"/>
      <c r="X68" s="59"/>
    </row>
    <row r="69" spans="15:24" x14ac:dyDescent="0.2">
      <c r="O69" s="55"/>
      <c r="P69" s="63"/>
      <c r="Q69" s="63"/>
      <c r="R69" s="63"/>
      <c r="S69" s="64"/>
      <c r="T69" s="65"/>
      <c r="U69" s="64"/>
      <c r="V69" s="65"/>
      <c r="W69" s="66"/>
      <c r="X69" s="59"/>
    </row>
    <row r="70" spans="15:24" x14ac:dyDescent="0.2">
      <c r="O70" s="55"/>
      <c r="P70" s="63"/>
      <c r="Q70" s="63"/>
      <c r="R70" s="63"/>
      <c r="S70" s="64"/>
      <c r="T70" s="65"/>
      <c r="U70" s="64"/>
      <c r="V70" s="65"/>
      <c r="W70" s="66"/>
      <c r="X70" s="59"/>
    </row>
    <row r="71" spans="15:24" x14ac:dyDescent="0.2">
      <c r="O71" s="55"/>
      <c r="P71" s="63"/>
      <c r="Q71" s="63"/>
      <c r="R71" s="63"/>
      <c r="S71" s="64"/>
      <c r="T71" s="65"/>
      <c r="U71" s="64"/>
      <c r="V71" s="65"/>
      <c r="W71" s="66"/>
      <c r="X71" s="59"/>
    </row>
    <row r="72" spans="15:24" x14ac:dyDescent="0.2">
      <c r="O72" s="55"/>
      <c r="P72" s="63"/>
      <c r="Q72" s="63"/>
      <c r="R72" s="63"/>
      <c r="S72" s="64"/>
      <c r="T72" s="65"/>
      <c r="U72" s="64"/>
      <c r="V72" s="65"/>
      <c r="W72" s="66"/>
      <c r="X72" s="59"/>
    </row>
    <row r="73" spans="15:24" x14ac:dyDescent="0.2">
      <c r="O73" s="55"/>
      <c r="P73" s="63"/>
      <c r="Q73" s="63"/>
      <c r="R73" s="63"/>
      <c r="S73" s="64"/>
      <c r="T73" s="65"/>
      <c r="U73" s="64"/>
      <c r="V73" s="65"/>
      <c r="W73" s="66"/>
      <c r="X73" s="59"/>
    </row>
    <row r="74" spans="15:24" x14ac:dyDescent="0.2">
      <c r="O74" s="55"/>
      <c r="P74" s="63"/>
      <c r="Q74" s="63"/>
      <c r="R74" s="63"/>
      <c r="S74" s="64"/>
      <c r="T74" s="65"/>
      <c r="U74" s="64"/>
      <c r="V74" s="65"/>
      <c r="W74" s="66"/>
      <c r="X74" s="59"/>
    </row>
    <row r="75" spans="15:24" x14ac:dyDescent="0.2">
      <c r="O75" s="55"/>
      <c r="P75" s="63"/>
      <c r="Q75" s="63"/>
      <c r="R75" s="63"/>
      <c r="S75" s="64"/>
      <c r="T75" s="65"/>
      <c r="U75" s="64"/>
      <c r="V75" s="65"/>
      <c r="W75" s="66"/>
      <c r="X75" s="59"/>
    </row>
    <row r="76" spans="15:24" x14ac:dyDescent="0.2">
      <c r="O76" s="55"/>
      <c r="P76" s="63"/>
      <c r="Q76" s="63"/>
      <c r="R76" s="63"/>
      <c r="S76" s="64"/>
      <c r="T76" s="65"/>
      <c r="U76" s="64"/>
      <c r="V76" s="65"/>
      <c r="W76" s="66"/>
      <c r="X76" s="59"/>
    </row>
    <row r="77" spans="15:24" x14ac:dyDescent="0.2">
      <c r="O77" s="55"/>
      <c r="P77" s="63"/>
      <c r="Q77" s="63"/>
      <c r="R77" s="63"/>
      <c r="S77" s="64"/>
      <c r="T77" s="65"/>
      <c r="U77" s="64"/>
      <c r="V77" s="65"/>
      <c r="W77" s="66"/>
      <c r="X77" s="59"/>
    </row>
    <row r="78" spans="15:24" x14ac:dyDescent="0.2">
      <c r="O78" s="54"/>
      <c r="P78" s="63"/>
      <c r="Q78" s="63"/>
      <c r="R78" s="63"/>
      <c r="S78" s="77"/>
      <c r="T78" s="57"/>
      <c r="U78" s="77"/>
      <c r="V78" s="57"/>
      <c r="W78" s="58"/>
      <c r="X78" s="59"/>
    </row>
    <row r="79" spans="15:24" x14ac:dyDescent="0.2">
      <c r="O79" s="54"/>
      <c r="P79" s="78"/>
      <c r="Q79" s="78"/>
      <c r="R79" s="78"/>
      <c r="S79" s="56"/>
      <c r="T79" s="79"/>
      <c r="U79" s="56"/>
      <c r="V79" s="79"/>
      <c r="W79" s="80"/>
      <c r="X79" s="59"/>
    </row>
    <row r="80" spans="15:24" x14ac:dyDescent="0.2">
      <c r="O80" s="59"/>
      <c r="P80" s="59"/>
      <c r="Q80" s="59"/>
      <c r="R80" s="59"/>
      <c r="S80" s="59"/>
      <c r="T80" s="59"/>
      <c r="U80" s="59"/>
      <c r="V80" s="59"/>
      <c r="W80" s="59"/>
      <c r="X80" s="59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3"/>
  <sheetViews>
    <sheetView showGridLines="0" workbookViewId="0">
      <selection activeCell="P22" sqref="P22"/>
    </sheetView>
  </sheetViews>
  <sheetFormatPr defaultRowHeight="12.75" x14ac:dyDescent="0.2"/>
  <cols>
    <col min="1" max="1" width="1.5703125" style="87" customWidth="1"/>
    <col min="2" max="2" width="3.42578125" style="87" customWidth="1"/>
    <col min="3" max="3" width="3.140625" style="87" customWidth="1"/>
    <col min="4" max="5" width="9.140625" style="87"/>
    <col min="6" max="6" width="23" style="87" customWidth="1"/>
    <col min="7" max="7" width="9.5703125" style="87" customWidth="1"/>
    <col min="8" max="8" width="15" style="87" bestFit="1" customWidth="1"/>
    <col min="9" max="9" width="15" style="14" bestFit="1" customWidth="1"/>
    <col min="10" max="10" width="14" style="87" bestFit="1" customWidth="1"/>
    <col min="11" max="11" width="12.42578125" style="87" bestFit="1" customWidth="1"/>
    <col min="12" max="12" width="11.42578125" style="87" bestFit="1" customWidth="1"/>
    <col min="13" max="13" width="10" style="87" bestFit="1" customWidth="1"/>
    <col min="14" max="16" width="9.140625" style="87"/>
    <col min="17" max="17" width="10.42578125" style="87" bestFit="1" customWidth="1"/>
    <col min="18" max="19" width="14" style="87" bestFit="1" customWidth="1"/>
    <col min="20" max="21" width="12.42578125" style="87" bestFit="1" customWidth="1"/>
    <col min="22" max="16384" width="9.140625" style="87"/>
  </cols>
  <sheetData>
    <row r="1" spans="2:54" x14ac:dyDescent="0.2">
      <c r="B1" s="85" t="s">
        <v>0</v>
      </c>
      <c r="C1" s="85"/>
      <c r="D1" s="85"/>
      <c r="E1" s="85"/>
      <c r="F1" s="85"/>
      <c r="G1" s="86"/>
      <c r="H1" s="86"/>
      <c r="I1" s="1"/>
      <c r="J1" s="86"/>
      <c r="K1" s="86"/>
      <c r="L1" s="85"/>
      <c r="M1" s="85"/>
    </row>
    <row r="2" spans="2:54" s="91" customFormat="1" ht="15.75" x14ac:dyDescent="0.25">
      <c r="B2" s="88" t="s">
        <v>0</v>
      </c>
      <c r="C2" s="207" t="s">
        <v>18</v>
      </c>
      <c r="D2" s="89"/>
      <c r="E2" s="89"/>
      <c r="F2" s="89"/>
      <c r="G2" s="89"/>
      <c r="H2" s="89"/>
      <c r="I2" s="2"/>
      <c r="J2" s="89"/>
      <c r="K2" s="90"/>
      <c r="L2" s="88"/>
      <c r="M2" s="88"/>
    </row>
    <row r="3" spans="2:54" s="91" customFormat="1" ht="15.75" x14ac:dyDescent="0.25">
      <c r="B3" s="88" t="s">
        <v>0</v>
      </c>
      <c r="C3" s="208" t="s">
        <v>19</v>
      </c>
      <c r="D3" s="89"/>
      <c r="E3" s="89"/>
      <c r="F3" s="89"/>
      <c r="G3" s="89"/>
      <c r="H3" s="89"/>
      <c r="I3" s="2"/>
      <c r="J3" s="89"/>
      <c r="K3" s="90"/>
      <c r="L3" s="88"/>
      <c r="M3" s="88"/>
    </row>
    <row r="4" spans="2:54" s="91" customFormat="1" ht="15.75" x14ac:dyDescent="0.25">
      <c r="B4" s="88"/>
      <c r="C4" s="208" t="s">
        <v>73</v>
      </c>
      <c r="D4" s="89"/>
      <c r="E4" s="89"/>
      <c r="F4" s="89"/>
      <c r="G4" s="89"/>
      <c r="H4" s="89"/>
      <c r="I4" s="2"/>
      <c r="J4" s="89"/>
      <c r="K4" s="90"/>
      <c r="L4" s="88"/>
      <c r="M4" s="88"/>
    </row>
    <row r="5" spans="2:54" ht="13.5" thickBot="1" x14ac:dyDescent="0.25">
      <c r="B5" s="92"/>
      <c r="C5" s="209" t="s">
        <v>20</v>
      </c>
      <c r="D5" s="92"/>
      <c r="E5" s="92"/>
      <c r="F5" s="92"/>
      <c r="G5" s="93"/>
      <c r="H5" s="93"/>
      <c r="I5" s="3"/>
      <c r="J5" s="93"/>
      <c r="K5" s="93"/>
      <c r="L5" s="92"/>
      <c r="M5" s="92"/>
    </row>
    <row r="6" spans="2:54" ht="13.5" thickBot="1" x14ac:dyDescent="0.25">
      <c r="B6" s="92"/>
      <c r="C6" s="25" t="s">
        <v>17</v>
      </c>
      <c r="D6" s="94"/>
      <c r="E6" s="95" t="s">
        <v>14</v>
      </c>
      <c r="F6" s="96"/>
      <c r="G6" s="97"/>
      <c r="H6" s="97"/>
      <c r="I6" s="4"/>
      <c r="J6" s="97"/>
      <c r="K6" s="97"/>
      <c r="L6" s="98"/>
      <c r="M6" s="92"/>
    </row>
    <row r="7" spans="2:54" ht="51.75" thickBot="1" x14ac:dyDescent="0.25">
      <c r="B7" s="92"/>
      <c r="C7" s="210" t="s">
        <v>24</v>
      </c>
      <c r="D7" s="99"/>
      <c r="E7" s="99"/>
      <c r="F7" s="15">
        <v>5494</v>
      </c>
      <c r="G7" s="211" t="s">
        <v>24</v>
      </c>
      <c r="H7" s="212" t="s">
        <v>64</v>
      </c>
      <c r="I7" s="5" t="s">
        <v>65</v>
      </c>
      <c r="J7" s="213" t="s">
        <v>66</v>
      </c>
      <c r="K7" s="213" t="s">
        <v>65</v>
      </c>
      <c r="L7" s="214" t="s">
        <v>67</v>
      </c>
      <c r="M7" s="215" t="s">
        <v>68</v>
      </c>
    </row>
    <row r="8" spans="2:54" x14ac:dyDescent="0.2">
      <c r="B8" s="92"/>
      <c r="C8" s="100" t="s">
        <v>25</v>
      </c>
      <c r="D8" s="101"/>
      <c r="E8" s="101"/>
      <c r="F8" s="102"/>
      <c r="G8" s="103">
        <v>189.78980891719743</v>
      </c>
      <c r="H8" s="103">
        <v>345020.74481</v>
      </c>
      <c r="I8" s="6">
        <v>2.8156181015658071E-2</v>
      </c>
      <c r="J8" s="104">
        <v>406972.68525000004</v>
      </c>
      <c r="K8" s="105">
        <v>2.7879492223333704E-2</v>
      </c>
      <c r="L8" s="7">
        <v>30969.020790000002</v>
      </c>
      <c r="M8" s="7">
        <v>27602.778709999999</v>
      </c>
    </row>
    <row r="9" spans="2:54" x14ac:dyDescent="0.2">
      <c r="B9" s="92">
        <v>2</v>
      </c>
      <c r="C9" s="106" t="s">
        <v>0</v>
      </c>
      <c r="D9" s="92" t="s">
        <v>26</v>
      </c>
      <c r="E9" s="92"/>
      <c r="F9" s="107"/>
      <c r="G9" s="108">
        <v>181.78980891719743</v>
      </c>
      <c r="H9" s="108">
        <v>333185.99875000003</v>
      </c>
      <c r="I9" s="8">
        <v>2.7190380386703985E-2</v>
      </c>
      <c r="J9" s="108">
        <v>392876.52034000005</v>
      </c>
      <c r="K9" s="109">
        <v>2.691384038911844E-2</v>
      </c>
      <c r="L9" s="9">
        <v>29715.350310000002</v>
      </c>
      <c r="M9" s="9">
        <v>26500.143840000001</v>
      </c>
    </row>
    <row r="10" spans="2:54" x14ac:dyDescent="0.2">
      <c r="B10" s="92">
        <v>3</v>
      </c>
      <c r="C10" s="106"/>
      <c r="D10" s="92" t="s">
        <v>27</v>
      </c>
      <c r="E10" s="92"/>
      <c r="F10" s="107"/>
      <c r="G10" s="108">
        <v>8</v>
      </c>
      <c r="H10" s="108">
        <v>11834.746060000001</v>
      </c>
      <c r="I10" s="8">
        <v>9.6580062895408885E-4</v>
      </c>
      <c r="J10" s="108">
        <v>14096.16491</v>
      </c>
      <c r="K10" s="109">
        <v>9.6565183421526543E-4</v>
      </c>
      <c r="L10" s="9">
        <v>1253.67048</v>
      </c>
      <c r="M10" s="9">
        <v>1102.6348699999999</v>
      </c>
      <c r="BA10" s="87">
        <v>837</v>
      </c>
      <c r="BB10" s="87">
        <v>1028</v>
      </c>
    </row>
    <row r="11" spans="2:54" x14ac:dyDescent="0.2">
      <c r="B11" s="92" t="s">
        <v>0</v>
      </c>
      <c r="C11" s="110" t="s">
        <v>28</v>
      </c>
      <c r="D11" s="111"/>
      <c r="E11" s="111"/>
      <c r="F11" s="112"/>
      <c r="G11" s="113">
        <v>2337.5541401273886</v>
      </c>
      <c r="H11" s="113">
        <v>6906046.7916099988</v>
      </c>
      <c r="I11" s="10">
        <v>0.56358322359502344</v>
      </c>
      <c r="J11" s="114">
        <v>8220529.3680912312</v>
      </c>
      <c r="K11" s="115">
        <v>0.56314389858523262</v>
      </c>
      <c r="L11" s="11">
        <v>610742.82309340767</v>
      </c>
      <c r="M11" s="11">
        <v>539663.70601407823</v>
      </c>
      <c r="BA11" s="87">
        <v>713</v>
      </c>
      <c r="BB11" s="87">
        <v>877</v>
      </c>
    </row>
    <row r="12" spans="2:54" x14ac:dyDescent="0.2">
      <c r="B12" s="92">
        <v>4</v>
      </c>
      <c r="C12" s="106"/>
      <c r="D12" s="116" t="s">
        <v>29</v>
      </c>
      <c r="E12" s="92"/>
      <c r="F12" s="107"/>
      <c r="G12" s="108">
        <v>51.636942675159233</v>
      </c>
      <c r="H12" s="108">
        <v>523064.88</v>
      </c>
      <c r="I12" s="8">
        <v>4.2685866475431156E-2</v>
      </c>
      <c r="J12" s="108">
        <v>605748.18999999994</v>
      </c>
      <c r="K12" s="109">
        <v>4.149652437246331E-2</v>
      </c>
      <c r="L12" s="9">
        <v>39724.42</v>
      </c>
      <c r="M12" s="9">
        <v>35254.1</v>
      </c>
      <c r="BA12" s="87">
        <v>124</v>
      </c>
      <c r="BB12" s="87">
        <v>151</v>
      </c>
    </row>
    <row r="13" spans="2:54" x14ac:dyDescent="0.2">
      <c r="B13" s="92">
        <v>5</v>
      </c>
      <c r="C13" s="106"/>
      <c r="D13" s="92" t="s">
        <v>30</v>
      </c>
      <c r="E13" s="92"/>
      <c r="F13" s="107"/>
      <c r="G13" s="108">
        <v>108.94267515923568</v>
      </c>
      <c r="H13" s="108">
        <v>324308.17439</v>
      </c>
      <c r="I13" s="8">
        <v>2.6465885893356828E-2</v>
      </c>
      <c r="J13" s="108">
        <v>380001.84254064097</v>
      </c>
      <c r="K13" s="109">
        <v>2.6031866014438566E-2</v>
      </c>
      <c r="L13" s="9">
        <v>32265.410239999997</v>
      </c>
      <c r="M13" s="9">
        <v>27075.500980000001</v>
      </c>
      <c r="BA13" s="87">
        <v>16222</v>
      </c>
      <c r="BB13" s="87">
        <v>19524</v>
      </c>
    </row>
    <row r="14" spans="2:54" x14ac:dyDescent="0.2">
      <c r="B14" s="92">
        <v>6</v>
      </c>
      <c r="C14" s="106"/>
      <c r="D14" s="92" t="s">
        <v>31</v>
      </c>
      <c r="E14" s="92"/>
      <c r="F14" s="107"/>
      <c r="G14" s="108">
        <v>176.94267515923568</v>
      </c>
      <c r="H14" s="108">
        <v>354290.91284</v>
      </c>
      <c r="I14" s="8">
        <v>2.8912693582002404E-2</v>
      </c>
      <c r="J14" s="108">
        <v>454276.99237357499</v>
      </c>
      <c r="K14" s="109">
        <v>3.1120053839334437E-2</v>
      </c>
      <c r="L14" s="9">
        <v>31610.761149999998</v>
      </c>
      <c r="M14" s="9">
        <v>26607.085910000002</v>
      </c>
      <c r="BA14" s="87">
        <v>0</v>
      </c>
      <c r="BB14" s="87">
        <v>0</v>
      </c>
    </row>
    <row r="15" spans="2:54" x14ac:dyDescent="0.2">
      <c r="B15" s="92">
        <v>7</v>
      </c>
      <c r="C15" s="106"/>
      <c r="D15" s="92" t="s">
        <v>32</v>
      </c>
      <c r="E15" s="92"/>
      <c r="F15" s="107"/>
      <c r="G15" s="108">
        <v>361.36942675159236</v>
      </c>
      <c r="H15" s="108">
        <v>1674618.8750399998</v>
      </c>
      <c r="I15" s="8">
        <v>0.13666097730972526</v>
      </c>
      <c r="J15" s="108">
        <v>1935299.9540084433</v>
      </c>
      <c r="K15" s="109">
        <v>0.13257690742672876</v>
      </c>
      <c r="L15" s="9">
        <v>149326.08187270275</v>
      </c>
      <c r="M15" s="9">
        <v>134320.13625188451</v>
      </c>
      <c r="BA15" s="87">
        <v>1841</v>
      </c>
      <c r="BB15" s="87">
        <v>2301</v>
      </c>
    </row>
    <row r="16" spans="2:54" x14ac:dyDescent="0.2">
      <c r="B16" s="92">
        <v>8</v>
      </c>
      <c r="C16" s="106" t="s">
        <v>0</v>
      </c>
      <c r="D16" s="92" t="s">
        <v>33</v>
      </c>
      <c r="E16" s="92"/>
      <c r="F16" s="107"/>
      <c r="G16" s="108">
        <v>18.273885350318473</v>
      </c>
      <c r="H16" s="108">
        <v>19102.487249999998</v>
      </c>
      <c r="I16" s="8">
        <v>1.5589007239448498E-3</v>
      </c>
      <c r="J16" s="108">
        <v>24256.145517901001</v>
      </c>
      <c r="K16" s="109">
        <v>1.6616570223108643E-3</v>
      </c>
      <c r="L16" s="9">
        <v>1833.0791199999999</v>
      </c>
      <c r="M16" s="9">
        <v>1580.38195</v>
      </c>
      <c r="BA16" s="87">
        <v>2438</v>
      </c>
      <c r="BB16" s="87">
        <v>2959</v>
      </c>
    </row>
    <row r="17" spans="2:54" x14ac:dyDescent="0.2">
      <c r="B17" s="92">
        <v>9</v>
      </c>
      <c r="C17" s="106"/>
      <c r="D17" s="92" t="s">
        <v>34</v>
      </c>
      <c r="E17" s="92"/>
      <c r="F17" s="107"/>
      <c r="G17" s="108">
        <v>89.547770700636946</v>
      </c>
      <c r="H17" s="108">
        <v>70832.693859999999</v>
      </c>
      <c r="I17" s="8">
        <v>5.7804586540068457E-3</v>
      </c>
      <c r="J17" s="108">
        <v>88535.818468597994</v>
      </c>
      <c r="K17" s="109">
        <v>6.0651089174829633E-3</v>
      </c>
      <c r="L17" s="9">
        <v>6463.1164099999996</v>
      </c>
      <c r="M17" s="9">
        <v>5659.6530700000003</v>
      </c>
      <c r="BA17" s="87">
        <v>1333</v>
      </c>
      <c r="BB17" s="87">
        <v>1498</v>
      </c>
    </row>
    <row r="18" spans="2:54" x14ac:dyDescent="0.2">
      <c r="B18" s="92">
        <v>10</v>
      </c>
      <c r="C18" s="106"/>
      <c r="D18" s="92" t="s">
        <v>35</v>
      </c>
      <c r="E18" s="92"/>
      <c r="F18" s="107"/>
      <c r="G18" s="108">
        <v>85.152866242038215</v>
      </c>
      <c r="H18" s="108">
        <v>264926.64022</v>
      </c>
      <c r="I18" s="8">
        <v>2.161992445414326E-2</v>
      </c>
      <c r="J18" s="108">
        <v>334156.49388061702</v>
      </c>
      <c r="K18" s="109">
        <v>2.2891249732886386E-2</v>
      </c>
      <c r="L18" s="9">
        <v>22214.642480000002</v>
      </c>
      <c r="M18" s="9">
        <v>20079.313819999999</v>
      </c>
    </row>
    <row r="19" spans="2:54" x14ac:dyDescent="0.2">
      <c r="B19" s="92">
        <v>11</v>
      </c>
      <c r="C19" s="106"/>
      <c r="D19" s="92" t="s">
        <v>36</v>
      </c>
      <c r="E19" s="92"/>
      <c r="F19" s="107"/>
      <c r="G19" s="108">
        <v>13</v>
      </c>
      <c r="H19" s="108">
        <v>42479</v>
      </c>
      <c r="I19" s="8">
        <v>3.466592752336651E-3</v>
      </c>
      <c r="J19" s="108">
        <v>60377</v>
      </c>
      <c r="K19" s="109">
        <v>4.1361009300518378E-3</v>
      </c>
      <c r="L19" s="9">
        <v>4435.6420728183393</v>
      </c>
      <c r="M19" s="9">
        <v>8016.9491019799352</v>
      </c>
      <c r="BA19" s="87">
        <v>66</v>
      </c>
      <c r="BB19" s="87">
        <v>77</v>
      </c>
    </row>
    <row r="20" spans="2:54" x14ac:dyDescent="0.2">
      <c r="B20" s="92">
        <v>12</v>
      </c>
      <c r="C20" s="106" t="s">
        <v>0</v>
      </c>
      <c r="D20" s="92" t="s">
        <v>37</v>
      </c>
      <c r="E20" s="92"/>
      <c r="F20" s="107"/>
      <c r="G20" s="108">
        <v>64.273885350318466</v>
      </c>
      <c r="H20" s="108">
        <v>158356.13436</v>
      </c>
      <c r="I20" s="8">
        <v>1.292300260506191E-2</v>
      </c>
      <c r="J20" s="108">
        <v>182541.829813786</v>
      </c>
      <c r="K20" s="109">
        <v>1.2504951091742959E-2</v>
      </c>
      <c r="L20" s="9">
        <v>15205.880450000001</v>
      </c>
      <c r="M20" s="9">
        <v>9375.1830200000004</v>
      </c>
      <c r="BA20" s="87">
        <v>1019</v>
      </c>
      <c r="BB20" s="87">
        <v>1341</v>
      </c>
    </row>
    <row r="21" spans="2:54" x14ac:dyDescent="0.2">
      <c r="B21" s="92">
        <v>13</v>
      </c>
      <c r="C21" s="106"/>
      <c r="D21" s="92" t="s">
        <v>38</v>
      </c>
      <c r="E21" s="92"/>
      <c r="F21" s="107"/>
      <c r="G21" s="108">
        <v>191.30573248407643</v>
      </c>
      <c r="H21" s="108">
        <v>459910.07672000001</v>
      </c>
      <c r="I21" s="8">
        <v>3.7531979064576497E-2</v>
      </c>
      <c r="J21" s="108">
        <v>570303.79508581804</v>
      </c>
      <c r="K21" s="109">
        <v>3.9068421042227089E-2</v>
      </c>
      <c r="L21" s="9">
        <v>41768.002510000006</v>
      </c>
      <c r="M21" s="9">
        <v>37032.055930000002</v>
      </c>
    </row>
    <row r="22" spans="2:54" x14ac:dyDescent="0.2">
      <c r="B22" s="92">
        <v>14</v>
      </c>
      <c r="C22" s="106"/>
      <c r="D22" s="92" t="s">
        <v>39</v>
      </c>
      <c r="E22" s="92"/>
      <c r="F22" s="107"/>
      <c r="G22" s="108">
        <v>126.42675159235668</v>
      </c>
      <c r="H22" s="108">
        <v>354680.71184</v>
      </c>
      <c r="I22" s="8">
        <v>2.8944503991575794E-2</v>
      </c>
      <c r="J22" s="108">
        <v>404355.42857726401</v>
      </c>
      <c r="K22" s="109">
        <v>2.7700198158403553E-2</v>
      </c>
      <c r="L22" s="9">
        <v>31005.235349999999</v>
      </c>
      <c r="M22" s="9">
        <v>28140.426039999998</v>
      </c>
      <c r="BA22" s="87">
        <v>178</v>
      </c>
      <c r="BB22" s="87">
        <v>219</v>
      </c>
    </row>
    <row r="23" spans="2:54" x14ac:dyDescent="0.2">
      <c r="B23" s="92">
        <v>15</v>
      </c>
      <c r="C23" s="106"/>
      <c r="D23" s="92" t="s">
        <v>40</v>
      </c>
      <c r="E23" s="92"/>
      <c r="F23" s="107"/>
      <c r="G23" s="108">
        <v>461.73248407643314</v>
      </c>
      <c r="H23" s="108">
        <v>871489.64712999994</v>
      </c>
      <c r="I23" s="8">
        <v>7.1119840261712447E-2</v>
      </c>
      <c r="J23" s="108">
        <v>1071667.9894697121</v>
      </c>
      <c r="K23" s="109">
        <v>7.3414163803310201E-2</v>
      </c>
      <c r="L23" s="9">
        <v>78686.800889999999</v>
      </c>
      <c r="M23" s="9">
        <v>69086.89611999999</v>
      </c>
      <c r="BA23" s="87">
        <v>7563</v>
      </c>
      <c r="BB23" s="87">
        <v>8984</v>
      </c>
    </row>
    <row r="24" spans="2:54" x14ac:dyDescent="0.2">
      <c r="B24" s="92">
        <v>16</v>
      </c>
      <c r="C24" s="106"/>
      <c r="D24" s="92" t="s">
        <v>41</v>
      </c>
      <c r="E24" s="92"/>
      <c r="F24" s="107"/>
      <c r="G24" s="108">
        <v>216.06369426751593</v>
      </c>
      <c r="H24" s="108">
        <v>360325.23826000001</v>
      </c>
      <c r="I24" s="8">
        <v>2.9405138054946985E-2</v>
      </c>
      <c r="J24" s="108">
        <v>421661.35530727997</v>
      </c>
      <c r="K24" s="109">
        <v>2.8885733372863164E-2</v>
      </c>
      <c r="L24" s="9">
        <v>30974.732437886727</v>
      </c>
      <c r="M24" s="9">
        <v>27376.574140213728</v>
      </c>
    </row>
    <row r="25" spans="2:54" x14ac:dyDescent="0.2">
      <c r="B25" s="92">
        <v>17</v>
      </c>
      <c r="C25" s="106"/>
      <c r="D25" s="92" t="s">
        <v>42</v>
      </c>
      <c r="E25" s="92"/>
      <c r="F25" s="107"/>
      <c r="G25" s="108">
        <v>60.273885350318473</v>
      </c>
      <c r="H25" s="108">
        <v>204197.82645999998</v>
      </c>
      <c r="I25" s="8">
        <v>1.6664015284002288E-2</v>
      </c>
      <c r="J25" s="108">
        <v>245220.810975692</v>
      </c>
      <c r="K25" s="109">
        <v>1.679874827077572E-2</v>
      </c>
      <c r="L25" s="9">
        <v>16228.523970000002</v>
      </c>
      <c r="M25" s="9">
        <v>14254.406849999999</v>
      </c>
      <c r="BA25" s="87">
        <v>278</v>
      </c>
      <c r="BB25" s="87">
        <v>310</v>
      </c>
    </row>
    <row r="26" spans="2:54" x14ac:dyDescent="0.2">
      <c r="B26" s="92">
        <v>18</v>
      </c>
      <c r="C26" s="106" t="s">
        <v>0</v>
      </c>
      <c r="D26" s="92" t="s">
        <v>43</v>
      </c>
      <c r="E26" s="92"/>
      <c r="F26" s="107"/>
      <c r="G26" s="108">
        <v>77.636942675159233</v>
      </c>
      <c r="H26" s="108">
        <v>377444.28619999997</v>
      </c>
      <c r="I26" s="8">
        <v>3.080217582692155E-2</v>
      </c>
      <c r="J26" s="108">
        <v>440303.25972829101</v>
      </c>
      <c r="K26" s="109">
        <v>3.0162789175796088E-2</v>
      </c>
      <c r="L26" s="9">
        <v>33685.974439999998</v>
      </c>
      <c r="M26" s="9">
        <v>31219.908559999996</v>
      </c>
      <c r="BA26" s="87">
        <v>482</v>
      </c>
      <c r="BB26" s="87">
        <v>615</v>
      </c>
    </row>
    <row r="27" spans="2:54" x14ac:dyDescent="0.2">
      <c r="B27" s="92">
        <v>19</v>
      </c>
      <c r="C27" s="106"/>
      <c r="D27" s="92" t="s">
        <v>44</v>
      </c>
      <c r="E27" s="92"/>
      <c r="F27" s="107"/>
      <c r="G27" s="108">
        <v>187.21656050955414</v>
      </c>
      <c r="H27" s="108">
        <v>404335.94603999995</v>
      </c>
      <c r="I27" s="8">
        <v>3.2996729208584173E-2</v>
      </c>
      <c r="J27" s="108">
        <v>478494.034003979</v>
      </c>
      <c r="K27" s="109">
        <v>3.277903206631852E-2</v>
      </c>
      <c r="L27" s="9">
        <v>35788.391749999995</v>
      </c>
      <c r="M27" s="9">
        <v>29884.738800000003</v>
      </c>
      <c r="BA27" s="87">
        <v>631</v>
      </c>
      <c r="BB27" s="87">
        <v>788</v>
      </c>
    </row>
    <row r="28" spans="2:54" x14ac:dyDescent="0.2">
      <c r="B28" s="92">
        <v>20</v>
      </c>
      <c r="C28" s="106"/>
      <c r="D28" s="92" t="s">
        <v>45</v>
      </c>
      <c r="E28" s="92"/>
      <c r="F28" s="107"/>
      <c r="G28" s="108">
        <v>47.757961783439491</v>
      </c>
      <c r="H28" s="108">
        <v>441683.261</v>
      </c>
      <c r="I28" s="8">
        <v>3.6044539452694681E-2</v>
      </c>
      <c r="J28" s="108">
        <v>523328.42833963496</v>
      </c>
      <c r="K28" s="109">
        <v>3.5850393348098294E-2</v>
      </c>
      <c r="L28" s="9">
        <v>39526.127950000002</v>
      </c>
      <c r="M28" s="9">
        <v>34700.395470000003</v>
      </c>
    </row>
    <row r="29" spans="2:54" x14ac:dyDescent="0.2">
      <c r="B29" s="92" t="s">
        <v>0</v>
      </c>
      <c r="C29" s="110" t="s">
        <v>46</v>
      </c>
      <c r="D29" s="111"/>
      <c r="E29" s="111"/>
      <c r="F29" s="112"/>
      <c r="G29" s="113">
        <v>2359.6560509554142</v>
      </c>
      <c r="H29" s="113">
        <v>4510588.4249700001</v>
      </c>
      <c r="I29" s="10">
        <v>0.36809654518172724</v>
      </c>
      <c r="J29" s="114">
        <v>5425920.4212866388</v>
      </c>
      <c r="K29" s="115">
        <v>0.37170039089174567</v>
      </c>
      <c r="L29" s="11">
        <v>396801.55446542287</v>
      </c>
      <c r="M29" s="11">
        <v>349570.59619402577</v>
      </c>
      <c r="BA29" s="87">
        <v>393</v>
      </c>
      <c r="BB29" s="87">
        <v>432</v>
      </c>
    </row>
    <row r="30" spans="2:54" x14ac:dyDescent="0.2">
      <c r="B30" s="92">
        <v>22</v>
      </c>
      <c r="C30" s="106"/>
      <c r="D30" s="92" t="s">
        <v>47</v>
      </c>
      <c r="E30" s="92"/>
      <c r="F30" s="107"/>
      <c r="G30" s="108">
        <v>1030.312101910828</v>
      </c>
      <c r="H30" s="108">
        <v>1954839.87262</v>
      </c>
      <c r="I30" s="8">
        <v>0.15952903162511345</v>
      </c>
      <c r="J30" s="108">
        <v>2373254.2184350649</v>
      </c>
      <c r="K30" s="109">
        <v>0.16257877966972059</v>
      </c>
      <c r="L30" s="9">
        <v>172695.26208478329</v>
      </c>
      <c r="M30" s="9">
        <v>152752.93789379823</v>
      </c>
    </row>
    <row r="31" spans="2:54" x14ac:dyDescent="0.2">
      <c r="B31" s="92">
        <v>23</v>
      </c>
      <c r="C31" s="106"/>
      <c r="D31" s="92" t="s">
        <v>48</v>
      </c>
      <c r="E31" s="92"/>
      <c r="F31" s="107"/>
      <c r="G31" s="108">
        <v>479.85350318471336</v>
      </c>
      <c r="H31" s="108">
        <v>843479.83846</v>
      </c>
      <c r="I31" s="8">
        <v>6.8834037871595963E-2</v>
      </c>
      <c r="J31" s="108">
        <v>988424.87150918494</v>
      </c>
      <c r="K31" s="109">
        <v>6.7711629102729654E-2</v>
      </c>
      <c r="L31" s="9">
        <v>77350.957949560776</v>
      </c>
      <c r="M31" s="9">
        <v>66915.934872158512</v>
      </c>
      <c r="BA31" s="87">
        <v>14688</v>
      </c>
      <c r="BB31" s="87">
        <v>17409</v>
      </c>
    </row>
    <row r="32" spans="2:54" x14ac:dyDescent="0.2">
      <c r="B32" s="92">
        <v>24</v>
      </c>
      <c r="C32" s="106"/>
      <c r="D32" s="92" t="s">
        <v>49</v>
      </c>
      <c r="E32" s="92"/>
      <c r="F32" s="107"/>
      <c r="G32" s="108">
        <v>62.878980891719742</v>
      </c>
      <c r="H32" s="108">
        <v>55839.235929999995</v>
      </c>
      <c r="I32" s="8">
        <v>4.5568843562926219E-3</v>
      </c>
      <c r="J32" s="108">
        <v>67824.992312697999</v>
      </c>
      <c r="K32" s="109">
        <v>4.6463225033590433E-3</v>
      </c>
      <c r="L32" s="9">
        <v>4972.6005296705844</v>
      </c>
      <c r="M32" s="9">
        <v>4353.2372472663683</v>
      </c>
      <c r="BA32" s="87">
        <v>4696</v>
      </c>
      <c r="BB32" s="87">
        <v>5376</v>
      </c>
    </row>
    <row r="33" spans="2:54" x14ac:dyDescent="0.2">
      <c r="B33" s="92">
        <v>25</v>
      </c>
      <c r="C33" s="106"/>
      <c r="D33" s="92" t="s">
        <v>50</v>
      </c>
      <c r="E33" s="92"/>
      <c r="F33" s="107"/>
      <c r="G33" s="108">
        <v>197.39490445859872</v>
      </c>
      <c r="H33" s="108">
        <v>414292.23823000002</v>
      </c>
      <c r="I33" s="8">
        <v>3.3809234454611627E-2</v>
      </c>
      <c r="J33" s="108">
        <v>505739.83035543701</v>
      </c>
      <c r="K33" s="109">
        <v>3.4645493858545172E-2</v>
      </c>
      <c r="L33" s="9">
        <v>34910.256533972257</v>
      </c>
      <c r="M33" s="9">
        <v>31671.543283808671</v>
      </c>
    </row>
    <row r="34" spans="2:54" x14ac:dyDescent="0.2">
      <c r="B34" s="92">
        <v>26</v>
      </c>
      <c r="C34" s="106" t="s">
        <v>0</v>
      </c>
      <c r="D34" s="92" t="s">
        <v>51</v>
      </c>
      <c r="E34" s="92"/>
      <c r="F34" s="107"/>
      <c r="G34" s="108">
        <v>58</v>
      </c>
      <c r="H34" s="108">
        <v>107233.93109</v>
      </c>
      <c r="I34" s="8">
        <v>8.7510621323750992E-3</v>
      </c>
      <c r="J34" s="108">
        <v>130597.64481</v>
      </c>
      <c r="K34" s="109">
        <v>8.9465365977312653E-3</v>
      </c>
      <c r="L34" s="9">
        <v>8438.812539999999</v>
      </c>
      <c r="M34" s="9">
        <v>7442.8568999999998</v>
      </c>
      <c r="BA34" s="87">
        <v>633</v>
      </c>
      <c r="BB34" s="87">
        <v>721</v>
      </c>
    </row>
    <row r="35" spans="2:54" x14ac:dyDescent="0.2">
      <c r="B35" s="92">
        <v>27</v>
      </c>
      <c r="C35" s="106"/>
      <c r="D35" s="92" t="s">
        <v>52</v>
      </c>
      <c r="E35" s="92"/>
      <c r="F35" s="107"/>
      <c r="G35" s="108">
        <v>34</v>
      </c>
      <c r="H35" s="108">
        <v>79611.931089999998</v>
      </c>
      <c r="I35" s="8">
        <v>6.4969077265500334E-3</v>
      </c>
      <c r="J35" s="108">
        <v>99357.644809999998</v>
      </c>
      <c r="K35" s="109">
        <v>6.8064535685178323E-3</v>
      </c>
      <c r="L35" s="9">
        <v>5535.8125399999999</v>
      </c>
      <c r="M35" s="9">
        <v>4875.8568999999998</v>
      </c>
      <c r="BA35" s="87">
        <v>1605</v>
      </c>
      <c r="BB35" s="87">
        <v>1856</v>
      </c>
    </row>
    <row r="36" spans="2:54" x14ac:dyDescent="0.2">
      <c r="B36" s="92">
        <v>28</v>
      </c>
      <c r="C36" s="106"/>
      <c r="D36" s="92" t="s">
        <v>53</v>
      </c>
      <c r="E36" s="92"/>
      <c r="F36" s="107"/>
      <c r="G36" s="108">
        <v>21</v>
      </c>
      <c r="H36" s="108">
        <v>27622</v>
      </c>
      <c r="I36" s="8">
        <v>2.2541544058250658E-3</v>
      </c>
      <c r="J36" s="108">
        <v>31240</v>
      </c>
      <c r="K36" s="109">
        <v>2.1400830292134325E-3</v>
      </c>
      <c r="L36" s="9">
        <v>2903</v>
      </c>
      <c r="M36" s="9">
        <v>2567</v>
      </c>
      <c r="BA36" s="87">
        <v>0</v>
      </c>
      <c r="BB36" s="87">
        <v>0</v>
      </c>
    </row>
    <row r="37" spans="2:54" x14ac:dyDescent="0.2">
      <c r="B37" s="92">
        <v>29</v>
      </c>
      <c r="C37" s="106"/>
      <c r="D37" s="92" t="s">
        <v>54</v>
      </c>
      <c r="E37" s="92"/>
      <c r="F37" s="107"/>
      <c r="G37" s="108">
        <v>183.27388535031847</v>
      </c>
      <c r="H37" s="108">
        <v>687745.34192000004</v>
      </c>
      <c r="I37" s="8">
        <v>5.6124979819514677E-2</v>
      </c>
      <c r="J37" s="108">
        <v>785479.78210096899</v>
      </c>
      <c r="K37" s="109">
        <v>5.3808961314486196E-2</v>
      </c>
      <c r="L37" s="9">
        <v>59644.700286638414</v>
      </c>
      <c r="M37" s="9">
        <v>52512.156436718986</v>
      </c>
    </row>
    <row r="38" spans="2:54" x14ac:dyDescent="0.2">
      <c r="B38" s="92">
        <v>30</v>
      </c>
      <c r="C38" s="106"/>
      <c r="D38" s="92" t="s">
        <v>55</v>
      </c>
      <c r="E38" s="92"/>
      <c r="F38" s="107"/>
      <c r="G38" s="108">
        <v>2</v>
      </c>
      <c r="H38" s="108">
        <v>7253</v>
      </c>
      <c r="I38" s="8">
        <v>5.9189710757545438E-4</v>
      </c>
      <c r="J38" s="108">
        <v>9882</v>
      </c>
      <c r="K38" s="109">
        <v>6.7696224374798786E-4</v>
      </c>
      <c r="L38" s="9">
        <v>557</v>
      </c>
      <c r="M38" s="9">
        <v>491</v>
      </c>
    </row>
    <row r="39" spans="2:54" x14ac:dyDescent="0.2">
      <c r="B39" s="92">
        <v>31</v>
      </c>
      <c r="C39" s="106"/>
      <c r="D39" s="92" t="s">
        <v>56</v>
      </c>
      <c r="E39" s="92"/>
      <c r="F39" s="107"/>
      <c r="G39" s="108">
        <v>13</v>
      </c>
      <c r="H39" s="108">
        <v>5131.29</v>
      </c>
      <c r="I39" s="8">
        <v>4.1875027011317435E-4</v>
      </c>
      <c r="J39" s="108">
        <v>6037.67</v>
      </c>
      <c r="K39" s="109">
        <v>4.136080378678318E-4</v>
      </c>
      <c r="L39" s="9">
        <v>456.85846079753424</v>
      </c>
      <c r="M39" s="9">
        <v>399.58294027502507</v>
      </c>
      <c r="BA39" s="87">
        <v>655</v>
      </c>
      <c r="BB39" s="87">
        <v>818</v>
      </c>
    </row>
    <row r="40" spans="2:54" x14ac:dyDescent="0.2">
      <c r="B40" s="92">
        <v>32</v>
      </c>
      <c r="C40" s="106"/>
      <c r="D40" s="92" t="s">
        <v>57</v>
      </c>
      <c r="E40" s="92"/>
      <c r="F40" s="107"/>
      <c r="G40" s="108">
        <v>137.66878980891721</v>
      </c>
      <c r="H40" s="108">
        <v>348135.98032999999</v>
      </c>
      <c r="I40" s="8">
        <v>2.8410406700713126E-2</v>
      </c>
      <c r="J40" s="108">
        <v>471898.84597999998</v>
      </c>
      <c r="K40" s="109">
        <v>3.2327231491267649E-2</v>
      </c>
      <c r="L40" s="9">
        <v>29275.233780000002</v>
      </c>
      <c r="M40" s="9">
        <v>25758.226040000001</v>
      </c>
    </row>
    <row r="41" spans="2:54" x14ac:dyDescent="0.2">
      <c r="B41" s="92">
        <v>33</v>
      </c>
      <c r="C41" s="106"/>
      <c r="D41" s="92" t="s">
        <v>58</v>
      </c>
      <c r="E41" s="92"/>
      <c r="F41" s="107"/>
      <c r="G41" s="108">
        <v>193.27388535031847</v>
      </c>
      <c r="H41" s="108">
        <v>84573.696390000012</v>
      </c>
      <c r="I41" s="8">
        <v>6.9018235585558609E-3</v>
      </c>
      <c r="J41" s="108">
        <v>84429.565783284997</v>
      </c>
      <c r="K41" s="109">
        <v>5.783811808472066E-3</v>
      </c>
      <c r="L41" s="9">
        <v>8326.8722999999991</v>
      </c>
      <c r="M41" s="9">
        <v>7120.1205799999989</v>
      </c>
    </row>
    <row r="42" spans="2:54" x14ac:dyDescent="0.2">
      <c r="B42" s="92">
        <v>34</v>
      </c>
      <c r="C42" s="106"/>
      <c r="D42" s="92" t="s">
        <v>59</v>
      </c>
      <c r="E42" s="92"/>
      <c r="F42" s="107"/>
      <c r="G42" s="108">
        <v>2</v>
      </c>
      <c r="H42" s="108">
        <v>2064</v>
      </c>
      <c r="I42" s="8">
        <v>1.6843728526619853E-4</v>
      </c>
      <c r="J42" s="108">
        <v>2351</v>
      </c>
      <c r="K42" s="109">
        <v>1.6105426381820678E-4</v>
      </c>
      <c r="L42" s="9">
        <v>173</v>
      </c>
      <c r="M42" s="9">
        <v>153</v>
      </c>
      <c r="BA42" s="87">
        <v>920</v>
      </c>
      <c r="BB42" s="87">
        <v>1030</v>
      </c>
    </row>
    <row r="43" spans="2:54" x14ac:dyDescent="0.2">
      <c r="B43" s="92">
        <v>35</v>
      </c>
      <c r="C43" s="117"/>
      <c r="D43" s="92" t="s">
        <v>60</v>
      </c>
      <c r="E43" s="92"/>
      <c r="F43" s="107"/>
      <c r="G43" s="108">
        <v>0</v>
      </c>
      <c r="H43" s="108">
        <v>0</v>
      </c>
      <c r="I43" s="8">
        <v>0</v>
      </c>
      <c r="J43" s="118">
        <v>0</v>
      </c>
      <c r="K43" s="109">
        <v>0</v>
      </c>
      <c r="L43" s="9">
        <v>0</v>
      </c>
      <c r="M43" s="9">
        <v>0</v>
      </c>
      <c r="BA43" s="87">
        <v>6179</v>
      </c>
      <c r="BB43" s="87">
        <v>7608</v>
      </c>
    </row>
    <row r="44" spans="2:54" x14ac:dyDescent="0.2">
      <c r="B44" s="92">
        <v>37</v>
      </c>
      <c r="C44" s="119" t="s">
        <v>61</v>
      </c>
      <c r="D44" s="111"/>
      <c r="E44" s="111"/>
      <c r="F44" s="112"/>
      <c r="G44" s="113">
        <v>590</v>
      </c>
      <c r="H44" s="113">
        <v>454671</v>
      </c>
      <c r="I44" s="10">
        <v>3.7104432620769262E-2</v>
      </c>
      <c r="J44" s="120">
        <v>497129</v>
      </c>
      <c r="K44" s="121">
        <v>3.4055612555372747E-2</v>
      </c>
      <c r="L44" s="11">
        <v>35036</v>
      </c>
      <c r="M44" s="11">
        <v>30966</v>
      </c>
      <c r="Q44" s="81"/>
      <c r="R44" s="81"/>
      <c r="S44" s="81"/>
      <c r="T44" s="81"/>
      <c r="U44" s="81"/>
    </row>
    <row r="45" spans="2:54" x14ac:dyDescent="0.2">
      <c r="B45" s="92">
        <v>38</v>
      </c>
      <c r="C45" s="110" t="s">
        <v>62</v>
      </c>
      <c r="D45" s="111"/>
      <c r="E45" s="111"/>
      <c r="F45" s="112"/>
      <c r="G45" s="113">
        <v>17</v>
      </c>
      <c r="H45" s="113">
        <v>37492</v>
      </c>
      <c r="I45" s="10">
        <v>3.0596175868218582E-3</v>
      </c>
      <c r="J45" s="120">
        <v>47013</v>
      </c>
      <c r="K45" s="121">
        <v>3.2206057443153364E-3</v>
      </c>
      <c r="L45" s="11">
        <v>2974</v>
      </c>
      <c r="M45" s="11">
        <v>2515</v>
      </c>
    </row>
    <row r="46" spans="2:54" ht="13.5" thickBot="1" x14ac:dyDescent="0.25">
      <c r="B46" s="92"/>
      <c r="C46" s="122" t="s">
        <v>63</v>
      </c>
      <c r="D46" s="123"/>
      <c r="E46" s="123"/>
      <c r="F46" s="124"/>
      <c r="G46" s="125">
        <v>5494</v>
      </c>
      <c r="H46" s="125">
        <v>12253818.96139</v>
      </c>
      <c r="I46" s="12">
        <v>1</v>
      </c>
      <c r="J46" s="125">
        <v>14597564.474627869</v>
      </c>
      <c r="K46" s="126">
        <v>1</v>
      </c>
      <c r="L46" s="125">
        <v>1076523.3983488306</v>
      </c>
      <c r="M46" s="125">
        <v>950318.08091810392</v>
      </c>
      <c r="BA46" s="87">
        <v>0</v>
      </c>
      <c r="BB46" s="87">
        <v>0</v>
      </c>
    </row>
    <row r="47" spans="2:54" x14ac:dyDescent="0.2">
      <c r="B47" s="92"/>
      <c r="C47" s="85"/>
      <c r="D47" s="85" t="s">
        <v>0</v>
      </c>
      <c r="E47" s="85"/>
      <c r="F47" s="85"/>
      <c r="G47" s="93"/>
      <c r="H47" s="93" t="s">
        <v>0</v>
      </c>
      <c r="I47" s="3"/>
      <c r="J47" s="13" t="s">
        <v>0</v>
      </c>
      <c r="K47" s="109" t="s">
        <v>0</v>
      </c>
      <c r="L47" s="92"/>
      <c r="M47" s="92"/>
      <c r="BA47" s="87">
        <v>0</v>
      </c>
      <c r="BB47" s="87">
        <v>0</v>
      </c>
    </row>
    <row r="48" spans="2:54" x14ac:dyDescent="0.2">
      <c r="B48" s="92"/>
      <c r="C48" s="92"/>
      <c r="D48" s="92"/>
      <c r="E48" s="92"/>
      <c r="F48" s="92"/>
      <c r="G48" s="93"/>
      <c r="H48" s="93"/>
      <c r="I48" s="3"/>
      <c r="J48" s="13"/>
      <c r="K48" s="109"/>
      <c r="L48" s="92"/>
      <c r="M48" s="92"/>
    </row>
    <row r="49" spans="7:12" x14ac:dyDescent="0.2">
      <c r="G49" s="81"/>
      <c r="H49" s="81"/>
      <c r="I49" s="81"/>
      <c r="J49" s="81"/>
      <c r="K49" s="81"/>
    </row>
    <row r="53" spans="7:12" x14ac:dyDescent="0.2">
      <c r="G53" s="81"/>
      <c r="H53" s="81"/>
      <c r="I53" s="81"/>
      <c r="J53" s="81"/>
      <c r="K53" s="81"/>
      <c r="L53" s="81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7" zoomScaleNormal="100" workbookViewId="0">
      <selection activeCell="Q32" sqref="Q32"/>
    </sheetView>
  </sheetViews>
  <sheetFormatPr defaultRowHeight="12.75" x14ac:dyDescent="0.2"/>
  <cols>
    <col min="1" max="1" width="1.85546875" style="87" customWidth="1"/>
    <col min="2" max="2" width="9.140625" style="87"/>
    <col min="3" max="3" width="9.140625" style="87" customWidth="1"/>
    <col min="4" max="4" width="14.28515625" style="87" customWidth="1"/>
    <col min="5" max="5" width="11" style="87" customWidth="1"/>
    <col min="6" max="6" width="9.140625" style="87"/>
    <col min="7" max="7" width="11.85546875" style="87" customWidth="1"/>
    <col min="8" max="8" width="9.7109375" style="87" bestFit="1" customWidth="1"/>
    <col min="9" max="16384" width="9.140625" style="87"/>
  </cols>
  <sheetData>
    <row r="1" spans="2:8" x14ac:dyDescent="0.2">
      <c r="B1" s="87" t="s">
        <v>1</v>
      </c>
    </row>
    <row r="2" spans="2:8" s="91" customFormat="1" ht="15.75" x14ac:dyDescent="0.25">
      <c r="B2" s="219" t="s">
        <v>18</v>
      </c>
      <c r="C2" s="89"/>
      <c r="D2" s="89"/>
      <c r="E2" s="89"/>
      <c r="F2" s="89"/>
      <c r="G2" s="89"/>
      <c r="H2" s="89"/>
    </row>
    <row r="3" spans="2:8" s="91" customFormat="1" ht="15.75" x14ac:dyDescent="0.25">
      <c r="B3" s="220" t="s">
        <v>19</v>
      </c>
      <c r="C3" s="89"/>
      <c r="D3" s="89"/>
      <c r="E3" s="89"/>
      <c r="F3" s="89"/>
      <c r="G3" s="89"/>
      <c r="H3" s="89"/>
    </row>
    <row r="4" spans="2:8" s="91" customFormat="1" ht="15.75" x14ac:dyDescent="0.25">
      <c r="B4" s="219" t="s">
        <v>73</v>
      </c>
      <c r="C4" s="88"/>
      <c r="D4" s="88"/>
      <c r="E4" s="88"/>
      <c r="F4" s="90"/>
      <c r="G4" s="90"/>
      <c r="H4" s="90"/>
    </row>
    <row r="5" spans="2:8" x14ac:dyDescent="0.2">
      <c r="B5" s="127" t="s">
        <v>2</v>
      </c>
      <c r="C5" s="127"/>
      <c r="D5" s="127"/>
      <c r="E5" s="127"/>
      <c r="F5" s="128"/>
      <c r="G5" s="128"/>
      <c r="H5" s="128"/>
    </row>
    <row r="6" spans="2:8" x14ac:dyDescent="0.2">
      <c r="B6" s="129"/>
      <c r="C6" s="129"/>
      <c r="D6" s="129"/>
      <c r="E6" s="129"/>
      <c r="F6" s="129"/>
      <c r="G6" s="129"/>
      <c r="H6" s="129"/>
    </row>
    <row r="7" spans="2:8" x14ac:dyDescent="0.2">
      <c r="B7" s="129"/>
      <c r="C7" s="129"/>
      <c r="D7" s="129"/>
      <c r="E7" s="129"/>
      <c r="F7" s="129"/>
      <c r="G7" s="129"/>
      <c r="H7" s="129"/>
    </row>
    <row r="8" spans="2:8" ht="21.75" customHeight="1" x14ac:dyDescent="0.2">
      <c r="B8" s="130"/>
    </row>
    <row r="9" spans="2:8" x14ac:dyDescent="0.2">
      <c r="B9" s="127"/>
    </row>
    <row r="27" spans="2:2" x14ac:dyDescent="0.2">
      <c r="B27" s="87" t="s">
        <v>1</v>
      </c>
    </row>
    <row r="40" spans="3:24" ht="36" x14ac:dyDescent="0.2">
      <c r="C40" s="131"/>
      <c r="D40" s="216" t="s">
        <v>70</v>
      </c>
      <c r="E40" s="217" t="s">
        <v>71</v>
      </c>
      <c r="F40" s="218" t="s">
        <v>46</v>
      </c>
      <c r="G40" s="216" t="s">
        <v>61</v>
      </c>
      <c r="H40" s="217" t="s">
        <v>62</v>
      </c>
      <c r="I40" s="217" t="s">
        <v>63</v>
      </c>
      <c r="J40" s="132"/>
      <c r="K40" s="133"/>
      <c r="L40" s="130"/>
      <c r="M40" s="130"/>
      <c r="N40" s="130"/>
      <c r="O40" s="130"/>
    </row>
    <row r="41" spans="3:24" x14ac:dyDescent="0.2">
      <c r="C41" s="131" t="s">
        <v>15</v>
      </c>
      <c r="D41" s="134">
        <v>6906046.7916099988</v>
      </c>
      <c r="E41" s="134">
        <v>345020.74481</v>
      </c>
      <c r="F41" s="134">
        <v>4510588.4249700001</v>
      </c>
      <c r="G41" s="134">
        <v>454671</v>
      </c>
      <c r="H41" s="134">
        <v>37492</v>
      </c>
      <c r="I41" s="134">
        <v>12253818.96139</v>
      </c>
      <c r="J41" s="132"/>
      <c r="K41" s="92"/>
      <c r="L41" s="92"/>
      <c r="M41" s="92"/>
      <c r="N41" s="92"/>
      <c r="O41" s="92"/>
    </row>
    <row r="42" spans="3:24" x14ac:dyDescent="0.2">
      <c r="C42" s="131" t="s">
        <v>16</v>
      </c>
      <c r="D42" s="134">
        <v>4315302.0939499997</v>
      </c>
      <c r="E42" s="134">
        <v>142205.00494000001</v>
      </c>
      <c r="F42" s="134">
        <v>3474937.11515</v>
      </c>
      <c r="G42" s="134">
        <v>196859</v>
      </c>
      <c r="H42" s="134">
        <v>5540</v>
      </c>
      <c r="I42" s="134">
        <v>8134843.21404</v>
      </c>
      <c r="J42" s="132"/>
      <c r="K42" s="92"/>
      <c r="L42" s="92"/>
      <c r="M42" s="92"/>
      <c r="N42" s="92"/>
      <c r="O42" s="135"/>
      <c r="P42" s="136"/>
      <c r="Q42" s="136"/>
      <c r="R42" s="136"/>
      <c r="S42" s="137"/>
      <c r="T42" s="138"/>
      <c r="U42" s="137"/>
      <c r="V42" s="138"/>
      <c r="W42" s="58"/>
      <c r="X42" s="139"/>
    </row>
    <row r="43" spans="3:24" x14ac:dyDescent="0.2">
      <c r="C43" s="50" t="s">
        <v>72</v>
      </c>
      <c r="D43" s="60">
        <v>0.60036230170123928</v>
      </c>
      <c r="E43" s="60">
        <v>1.4262208278504207</v>
      </c>
      <c r="F43" s="60">
        <v>0.29803454724540962</v>
      </c>
      <c r="G43" s="61">
        <v>1.3096277030768215</v>
      </c>
      <c r="H43" s="61">
        <v>5.7675090252707584</v>
      </c>
      <c r="I43" s="60">
        <v>0.50633744732056074</v>
      </c>
      <c r="J43" s="132"/>
      <c r="K43" s="62"/>
      <c r="L43" s="62"/>
      <c r="M43" s="62"/>
      <c r="N43" s="62"/>
      <c r="O43" s="136"/>
      <c r="P43" s="140"/>
      <c r="Q43" s="136"/>
      <c r="R43" s="136"/>
      <c r="S43" s="141"/>
      <c r="T43" s="142"/>
      <c r="U43" s="141"/>
      <c r="V43" s="142"/>
      <c r="W43" s="66"/>
      <c r="X43" s="139"/>
    </row>
    <row r="44" spans="3:24" ht="8.25" customHeight="1" x14ac:dyDescent="0.2">
      <c r="C44" s="131"/>
      <c r="D44" s="132"/>
      <c r="E44" s="132"/>
      <c r="F44" s="132"/>
      <c r="G44" s="132"/>
      <c r="H44" s="132"/>
      <c r="I44" s="132"/>
      <c r="J44" s="132"/>
      <c r="K44" s="62"/>
      <c r="L44" s="62"/>
      <c r="M44" s="62"/>
      <c r="N44" s="62"/>
      <c r="O44" s="136"/>
      <c r="P44" s="140"/>
      <c r="Q44" s="136"/>
      <c r="R44" s="136"/>
      <c r="S44" s="141"/>
      <c r="T44" s="142"/>
      <c r="U44" s="141"/>
      <c r="V44" s="142"/>
      <c r="W44" s="66"/>
      <c r="X44" s="139"/>
    </row>
    <row r="45" spans="3:24" x14ac:dyDescent="0.2">
      <c r="C45" s="131" t="s">
        <v>15</v>
      </c>
      <c r="D45" s="67">
        <v>0.56358322359502344</v>
      </c>
      <c r="E45" s="67">
        <v>2.8156181015658071E-2</v>
      </c>
      <c r="F45" s="67">
        <v>0.36809654518172724</v>
      </c>
      <c r="G45" s="67">
        <v>3.7104432620769262E-2</v>
      </c>
      <c r="H45" s="67">
        <v>3.0596175868218582E-3</v>
      </c>
      <c r="I45" s="67">
        <v>1</v>
      </c>
      <c r="J45" s="132"/>
      <c r="O45" s="135"/>
      <c r="P45" s="140"/>
      <c r="Q45" s="136"/>
      <c r="R45" s="136"/>
      <c r="S45" s="137"/>
      <c r="T45" s="138"/>
      <c r="U45" s="137"/>
      <c r="V45" s="138"/>
      <c r="W45" s="58"/>
      <c r="X45" s="139"/>
    </row>
    <row r="46" spans="3:24" x14ac:dyDescent="0.2">
      <c r="C46" s="131" t="s">
        <v>16</v>
      </c>
      <c r="D46" s="67">
        <v>0.53047145229574688</v>
      </c>
      <c r="E46" s="67">
        <v>1.7480976731618761E-2</v>
      </c>
      <c r="F46" s="67">
        <v>0.42716706686523159</v>
      </c>
      <c r="G46" s="67">
        <v>2.4199482991908099E-2</v>
      </c>
      <c r="H46" s="67">
        <v>6.8102111549469863E-4</v>
      </c>
      <c r="I46" s="67">
        <v>1</v>
      </c>
      <c r="J46" s="132"/>
      <c r="O46" s="136"/>
      <c r="P46" s="143"/>
      <c r="Q46" s="136"/>
      <c r="R46" s="136"/>
      <c r="S46" s="141"/>
      <c r="T46" s="142"/>
      <c r="U46" s="141"/>
      <c r="V46" s="142"/>
      <c r="W46" s="66"/>
      <c r="X46" s="139"/>
    </row>
    <row r="47" spans="3:24" x14ac:dyDescent="0.2">
      <c r="C47" s="144"/>
      <c r="O47" s="136"/>
      <c r="P47" s="140"/>
      <c r="Q47" s="136"/>
      <c r="R47" s="136"/>
      <c r="S47" s="141"/>
      <c r="T47" s="142"/>
      <c r="U47" s="141"/>
      <c r="V47" s="142"/>
      <c r="W47" s="66"/>
      <c r="X47" s="139"/>
    </row>
    <row r="48" spans="3:24" x14ac:dyDescent="0.2">
      <c r="C48" s="144"/>
      <c r="D48" s="70"/>
      <c r="E48" s="70"/>
      <c r="F48" s="70"/>
      <c r="G48" s="71"/>
      <c r="H48" s="70"/>
      <c r="I48" s="70"/>
      <c r="O48" s="136"/>
      <c r="P48" s="140"/>
      <c r="Q48" s="136"/>
      <c r="R48" s="136"/>
      <c r="S48" s="141"/>
      <c r="T48" s="142"/>
      <c r="U48" s="141"/>
      <c r="V48" s="142"/>
      <c r="W48" s="66"/>
      <c r="X48" s="139"/>
    </row>
    <row r="49" spans="4:24" x14ac:dyDescent="0.2">
      <c r="O49" s="136"/>
      <c r="P49" s="140"/>
      <c r="Q49" s="136"/>
      <c r="R49" s="136"/>
      <c r="S49" s="141"/>
      <c r="T49" s="142"/>
      <c r="U49" s="141"/>
      <c r="V49" s="142"/>
      <c r="W49" s="66"/>
      <c r="X49" s="139"/>
    </row>
    <row r="50" spans="4:24" x14ac:dyDescent="0.2">
      <c r="D50" s="145"/>
      <c r="E50" s="146"/>
      <c r="F50" s="147"/>
      <c r="G50" s="146"/>
      <c r="H50" s="146"/>
      <c r="I50" s="146"/>
      <c r="J50" s="92"/>
      <c r="O50" s="136"/>
      <c r="P50" s="140"/>
      <c r="Q50" s="140"/>
      <c r="R50" s="140"/>
      <c r="S50" s="141"/>
      <c r="T50" s="142"/>
      <c r="U50" s="141"/>
      <c r="V50" s="142"/>
      <c r="W50" s="66"/>
      <c r="X50" s="139"/>
    </row>
    <row r="51" spans="4:24" x14ac:dyDescent="0.2">
      <c r="D51" s="148"/>
      <c r="E51" s="149"/>
      <c r="F51" s="149"/>
      <c r="G51" s="149"/>
      <c r="H51" s="149"/>
      <c r="I51" s="149"/>
      <c r="J51" s="92"/>
      <c r="O51" s="136"/>
      <c r="P51" s="140"/>
      <c r="Q51" s="140"/>
      <c r="R51" s="140"/>
      <c r="S51" s="141"/>
      <c r="T51" s="142"/>
      <c r="U51" s="141"/>
      <c r="V51" s="142"/>
      <c r="W51" s="66"/>
      <c r="X51" s="139"/>
    </row>
    <row r="52" spans="4:24" x14ac:dyDescent="0.2">
      <c r="D52" s="148"/>
      <c r="E52" s="149"/>
      <c r="F52" s="149"/>
      <c r="G52" s="149"/>
      <c r="H52" s="149"/>
      <c r="I52" s="149"/>
      <c r="J52" s="92"/>
      <c r="O52" s="136"/>
      <c r="P52" s="140"/>
      <c r="Q52" s="140"/>
      <c r="R52" s="140"/>
      <c r="S52" s="141"/>
      <c r="T52" s="142"/>
      <c r="U52" s="141"/>
      <c r="V52" s="142"/>
      <c r="W52" s="66"/>
      <c r="X52" s="139"/>
    </row>
    <row r="53" spans="4:24" x14ac:dyDescent="0.2">
      <c r="D53" s="92"/>
      <c r="E53" s="92"/>
      <c r="F53" s="92"/>
      <c r="G53" s="92"/>
      <c r="H53" s="92"/>
      <c r="I53" s="92"/>
      <c r="J53" s="92"/>
      <c r="O53" s="136"/>
      <c r="P53" s="140"/>
      <c r="Q53" s="140"/>
      <c r="R53" s="140"/>
      <c r="S53" s="141"/>
      <c r="T53" s="142"/>
      <c r="U53" s="141"/>
      <c r="V53" s="142"/>
      <c r="W53" s="66"/>
      <c r="X53" s="139"/>
    </row>
    <row r="54" spans="4:24" x14ac:dyDescent="0.2">
      <c r="D54" s="92"/>
      <c r="E54" s="92"/>
      <c r="F54" s="92"/>
      <c r="G54" s="92"/>
      <c r="H54" s="92"/>
      <c r="I54" s="92"/>
      <c r="J54" s="92"/>
      <c r="O54" s="136"/>
      <c r="P54" s="140"/>
      <c r="Q54" s="140"/>
      <c r="R54" s="140"/>
      <c r="S54" s="141"/>
      <c r="T54" s="142"/>
      <c r="U54" s="141"/>
      <c r="V54" s="142"/>
      <c r="W54" s="66"/>
      <c r="X54" s="139"/>
    </row>
    <row r="55" spans="4:24" x14ac:dyDescent="0.2">
      <c r="O55" s="136"/>
      <c r="P55" s="140"/>
      <c r="Q55" s="140"/>
      <c r="R55" s="140"/>
      <c r="S55" s="141"/>
      <c r="T55" s="142"/>
      <c r="U55" s="141"/>
      <c r="V55" s="142"/>
      <c r="W55" s="66"/>
      <c r="X55" s="139"/>
    </row>
    <row r="56" spans="4:24" x14ac:dyDescent="0.2">
      <c r="O56" s="136"/>
      <c r="P56" s="140"/>
      <c r="Q56" s="140"/>
      <c r="R56" s="140"/>
      <c r="S56" s="141"/>
      <c r="T56" s="142"/>
      <c r="U56" s="141"/>
      <c r="V56" s="142"/>
      <c r="W56" s="66"/>
      <c r="X56" s="139"/>
    </row>
    <row r="57" spans="4:24" x14ac:dyDescent="0.2">
      <c r="O57" s="136"/>
      <c r="P57" s="140"/>
      <c r="Q57" s="140"/>
      <c r="R57" s="140"/>
      <c r="S57" s="141"/>
      <c r="T57" s="142"/>
      <c r="U57" s="141"/>
      <c r="V57" s="142"/>
      <c r="W57" s="66"/>
      <c r="X57" s="139"/>
    </row>
    <row r="58" spans="4:24" x14ac:dyDescent="0.2">
      <c r="O58" s="136"/>
      <c r="P58" s="140"/>
      <c r="Q58" s="140"/>
      <c r="R58" s="140"/>
      <c r="S58" s="141"/>
      <c r="T58" s="142"/>
      <c r="U58" s="141"/>
      <c r="V58" s="142"/>
      <c r="W58" s="66"/>
      <c r="X58" s="139"/>
    </row>
    <row r="59" spans="4:24" x14ac:dyDescent="0.2">
      <c r="O59" s="136"/>
      <c r="P59" s="140"/>
      <c r="Q59" s="140"/>
      <c r="R59" s="140"/>
      <c r="S59" s="141"/>
      <c r="T59" s="142"/>
      <c r="U59" s="141"/>
      <c r="V59" s="142"/>
      <c r="W59" s="66"/>
      <c r="X59" s="139"/>
    </row>
    <row r="60" spans="4:24" x14ac:dyDescent="0.2">
      <c r="O60" s="136"/>
      <c r="P60" s="140"/>
      <c r="Q60" s="140"/>
      <c r="R60" s="140"/>
      <c r="S60" s="141"/>
      <c r="T60" s="142"/>
      <c r="U60" s="141"/>
      <c r="V60" s="142"/>
      <c r="W60" s="66"/>
      <c r="X60" s="139"/>
    </row>
    <row r="61" spans="4:24" x14ac:dyDescent="0.2">
      <c r="O61" s="136"/>
      <c r="P61" s="140"/>
      <c r="Q61" s="140"/>
      <c r="R61" s="140"/>
      <c r="S61" s="141"/>
      <c r="T61" s="142"/>
      <c r="U61" s="141"/>
      <c r="V61" s="142"/>
      <c r="W61" s="66"/>
      <c r="X61" s="139"/>
    </row>
    <row r="62" spans="4:24" x14ac:dyDescent="0.2">
      <c r="O62" s="136"/>
      <c r="P62" s="140"/>
      <c r="Q62" s="140"/>
      <c r="R62" s="140"/>
      <c r="S62" s="141"/>
      <c r="T62" s="142"/>
      <c r="U62" s="141"/>
      <c r="V62" s="142"/>
      <c r="W62" s="66"/>
      <c r="X62" s="139"/>
    </row>
    <row r="63" spans="4:24" x14ac:dyDescent="0.2">
      <c r="O63" s="135"/>
      <c r="P63" s="140"/>
      <c r="Q63" s="140"/>
      <c r="R63" s="140"/>
      <c r="S63" s="137"/>
      <c r="T63" s="138"/>
      <c r="U63" s="137"/>
      <c r="V63" s="138"/>
      <c r="W63" s="58"/>
      <c r="X63" s="139"/>
    </row>
    <row r="64" spans="4:24" x14ac:dyDescent="0.2">
      <c r="O64" s="136"/>
      <c r="P64" s="140"/>
      <c r="Q64" s="140"/>
      <c r="R64" s="140"/>
      <c r="S64" s="141"/>
      <c r="T64" s="142"/>
      <c r="U64" s="141"/>
      <c r="V64" s="142"/>
      <c r="W64" s="66"/>
      <c r="X64" s="139"/>
    </row>
    <row r="65" spans="15:24" x14ac:dyDescent="0.2">
      <c r="O65" s="136"/>
      <c r="P65" s="140"/>
      <c r="Q65" s="140"/>
      <c r="R65" s="140"/>
      <c r="S65" s="141"/>
      <c r="T65" s="142"/>
      <c r="U65" s="141"/>
      <c r="V65" s="142"/>
      <c r="W65" s="66"/>
      <c r="X65" s="139"/>
    </row>
    <row r="66" spans="15:24" x14ac:dyDescent="0.2">
      <c r="O66" s="136"/>
      <c r="P66" s="140"/>
      <c r="Q66" s="140"/>
      <c r="R66" s="140"/>
      <c r="S66" s="141"/>
      <c r="T66" s="142"/>
      <c r="U66" s="141"/>
      <c r="V66" s="142"/>
      <c r="W66" s="66"/>
      <c r="X66" s="139"/>
    </row>
    <row r="67" spans="15:24" x14ac:dyDescent="0.2">
      <c r="O67" s="136"/>
      <c r="P67" s="140"/>
      <c r="Q67" s="140"/>
      <c r="R67" s="140"/>
      <c r="S67" s="141"/>
      <c r="T67" s="142"/>
      <c r="U67" s="141"/>
      <c r="V67" s="142"/>
      <c r="W67" s="66"/>
      <c r="X67" s="139"/>
    </row>
    <row r="68" spans="15:24" x14ac:dyDescent="0.2">
      <c r="O68" s="136"/>
      <c r="P68" s="140"/>
      <c r="Q68" s="140"/>
      <c r="R68" s="140"/>
      <c r="S68" s="141"/>
      <c r="T68" s="142"/>
      <c r="U68" s="141"/>
      <c r="V68" s="142"/>
      <c r="W68" s="66"/>
      <c r="X68" s="139"/>
    </row>
    <row r="69" spans="15:24" x14ac:dyDescent="0.2">
      <c r="O69" s="136"/>
      <c r="P69" s="140"/>
      <c r="Q69" s="140"/>
      <c r="R69" s="140"/>
      <c r="S69" s="141"/>
      <c r="T69" s="142"/>
      <c r="U69" s="141"/>
      <c r="V69" s="142"/>
      <c r="W69" s="66"/>
      <c r="X69" s="139"/>
    </row>
    <row r="70" spans="15:24" x14ac:dyDescent="0.2">
      <c r="O70" s="136"/>
      <c r="P70" s="140"/>
      <c r="Q70" s="140"/>
      <c r="R70" s="140"/>
      <c r="S70" s="141"/>
      <c r="T70" s="142"/>
      <c r="U70" s="141"/>
      <c r="V70" s="142"/>
      <c r="W70" s="66"/>
      <c r="X70" s="139"/>
    </row>
    <row r="71" spans="15:24" x14ac:dyDescent="0.2">
      <c r="O71" s="136"/>
      <c r="P71" s="140"/>
      <c r="Q71" s="140"/>
      <c r="R71" s="140"/>
      <c r="S71" s="141"/>
      <c r="T71" s="142"/>
      <c r="U71" s="141"/>
      <c r="V71" s="142"/>
      <c r="W71" s="66"/>
      <c r="X71" s="139"/>
    </row>
    <row r="72" spans="15:24" x14ac:dyDescent="0.2">
      <c r="O72" s="136"/>
      <c r="P72" s="140"/>
      <c r="Q72" s="140"/>
      <c r="R72" s="140"/>
      <c r="S72" s="141"/>
      <c r="T72" s="142"/>
      <c r="U72" s="141"/>
      <c r="V72" s="142"/>
      <c r="W72" s="66"/>
      <c r="X72" s="139"/>
    </row>
    <row r="73" spans="15:24" x14ac:dyDescent="0.2">
      <c r="O73" s="136"/>
      <c r="P73" s="140"/>
      <c r="Q73" s="140"/>
      <c r="R73" s="140"/>
      <c r="S73" s="141"/>
      <c r="T73" s="142"/>
      <c r="U73" s="141"/>
      <c r="V73" s="142"/>
      <c r="W73" s="66"/>
      <c r="X73" s="139"/>
    </row>
    <row r="74" spans="15:24" x14ac:dyDescent="0.2">
      <c r="O74" s="136"/>
      <c r="P74" s="140"/>
      <c r="Q74" s="140"/>
      <c r="R74" s="140"/>
      <c r="S74" s="141"/>
      <c r="T74" s="142"/>
      <c r="U74" s="141"/>
      <c r="V74" s="142"/>
      <c r="W74" s="66"/>
      <c r="X74" s="139"/>
    </row>
    <row r="75" spans="15:24" x14ac:dyDescent="0.2">
      <c r="O75" s="136"/>
      <c r="P75" s="140"/>
      <c r="Q75" s="140"/>
      <c r="R75" s="140"/>
      <c r="S75" s="141"/>
      <c r="T75" s="142"/>
      <c r="U75" s="141"/>
      <c r="V75" s="142"/>
      <c r="W75" s="66"/>
      <c r="X75" s="139"/>
    </row>
    <row r="76" spans="15:24" x14ac:dyDescent="0.2">
      <c r="O76" s="136"/>
      <c r="P76" s="140"/>
      <c r="Q76" s="140"/>
      <c r="R76" s="140"/>
      <c r="S76" s="141"/>
      <c r="T76" s="142"/>
      <c r="U76" s="141"/>
      <c r="V76" s="142"/>
      <c r="W76" s="66"/>
      <c r="X76" s="139"/>
    </row>
    <row r="77" spans="15:24" x14ac:dyDescent="0.2">
      <c r="O77" s="136"/>
      <c r="P77" s="140"/>
      <c r="Q77" s="140"/>
      <c r="R77" s="140"/>
      <c r="S77" s="141"/>
      <c r="T77" s="142"/>
      <c r="U77" s="141"/>
      <c r="V77" s="142"/>
      <c r="W77" s="66"/>
      <c r="X77" s="139"/>
    </row>
    <row r="78" spans="15:24" x14ac:dyDescent="0.2">
      <c r="O78" s="135"/>
      <c r="P78" s="140"/>
      <c r="Q78" s="140"/>
      <c r="R78" s="140"/>
      <c r="S78" s="150"/>
      <c r="T78" s="138"/>
      <c r="U78" s="150"/>
      <c r="V78" s="138"/>
      <c r="W78" s="58"/>
      <c r="X78" s="139"/>
    </row>
    <row r="79" spans="15:24" x14ac:dyDescent="0.2">
      <c r="O79" s="135"/>
      <c r="P79" s="151"/>
      <c r="Q79" s="151"/>
      <c r="R79" s="151"/>
      <c r="S79" s="137"/>
      <c r="T79" s="152"/>
      <c r="U79" s="137"/>
      <c r="V79" s="152"/>
      <c r="W79" s="80"/>
      <c r="X79" s="139"/>
    </row>
    <row r="80" spans="15:24" x14ac:dyDescent="0.2">
      <c r="O80" s="139"/>
      <c r="P80" s="139"/>
      <c r="Q80" s="139"/>
      <c r="R80" s="139"/>
      <c r="S80" s="139"/>
      <c r="T80" s="139"/>
      <c r="U80" s="139"/>
      <c r="V80" s="139"/>
      <c r="W80" s="139"/>
      <c r="X80" s="139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51"/>
  <sheetViews>
    <sheetView showGridLines="0" workbookViewId="0">
      <selection activeCell="P26" sqref="P26"/>
    </sheetView>
  </sheetViews>
  <sheetFormatPr defaultRowHeight="12.75" x14ac:dyDescent="0.2"/>
  <cols>
    <col min="1" max="1" width="1.5703125" style="155" customWidth="1"/>
    <col min="2" max="2" width="3.42578125" style="155" customWidth="1"/>
    <col min="3" max="3" width="3.140625" style="155" customWidth="1"/>
    <col min="4" max="5" width="9.140625" style="155"/>
    <col min="6" max="6" width="23" style="155" customWidth="1"/>
    <col min="7" max="8" width="12.28515625" style="155" customWidth="1"/>
    <col min="9" max="9" width="15" style="155" bestFit="1" customWidth="1"/>
    <col min="10" max="10" width="14" style="14" bestFit="1" customWidth="1"/>
    <col min="11" max="11" width="14" style="155" bestFit="1" customWidth="1"/>
    <col min="12" max="12" width="7.85546875" style="155" bestFit="1" customWidth="1"/>
    <col min="13" max="14" width="11.42578125" style="155" bestFit="1" customWidth="1"/>
    <col min="15" max="16" width="9.140625" style="155"/>
    <col min="17" max="17" width="10.42578125" style="155" bestFit="1" customWidth="1"/>
    <col min="18" max="19" width="15" style="155" bestFit="1" customWidth="1"/>
    <col min="20" max="21" width="14" style="155" bestFit="1" customWidth="1"/>
    <col min="22" max="16384" width="9.140625" style="155"/>
  </cols>
  <sheetData>
    <row r="1" spans="2:55" x14ac:dyDescent="0.2">
      <c r="B1" s="153" t="s">
        <v>0</v>
      </c>
      <c r="C1" s="153"/>
      <c r="D1" s="153"/>
      <c r="E1" s="153"/>
      <c r="F1" s="153"/>
      <c r="G1" s="154"/>
      <c r="H1" s="154"/>
      <c r="I1" s="154"/>
      <c r="J1" s="1"/>
      <c r="K1" s="154"/>
      <c r="L1" s="154"/>
      <c r="M1" s="153"/>
      <c r="N1" s="153"/>
    </row>
    <row r="2" spans="2:55" s="159" customFormat="1" ht="15.75" x14ac:dyDescent="0.25">
      <c r="B2" s="156" t="s">
        <v>0</v>
      </c>
      <c r="C2" s="207" t="s">
        <v>18</v>
      </c>
      <c r="D2" s="157"/>
      <c r="E2" s="157"/>
      <c r="F2" s="157"/>
      <c r="G2" s="157"/>
      <c r="H2" s="157"/>
      <c r="I2" s="157"/>
      <c r="J2" s="2"/>
      <c r="K2" s="157"/>
      <c r="L2" s="158"/>
      <c r="M2" s="156"/>
      <c r="N2" s="156"/>
    </row>
    <row r="3" spans="2:55" s="159" customFormat="1" ht="15.75" x14ac:dyDescent="0.25">
      <c r="B3" s="156" t="s">
        <v>0</v>
      </c>
      <c r="C3" s="208" t="s">
        <v>19</v>
      </c>
      <c r="D3" s="157"/>
      <c r="E3" s="157"/>
      <c r="F3" s="157"/>
      <c r="G3" s="157"/>
      <c r="H3" s="157"/>
      <c r="I3" s="157"/>
      <c r="J3" s="2"/>
      <c r="K3" s="157"/>
      <c r="L3" s="158"/>
      <c r="M3" s="156"/>
      <c r="N3" s="156"/>
    </row>
    <row r="4" spans="2:55" s="159" customFormat="1" ht="15.75" x14ac:dyDescent="0.25">
      <c r="B4" s="156"/>
      <c r="C4" s="208" t="s">
        <v>73</v>
      </c>
      <c r="D4" s="157"/>
      <c r="E4" s="157"/>
      <c r="F4" s="157"/>
      <c r="G4" s="157"/>
      <c r="H4" s="157"/>
      <c r="I4" s="157"/>
      <c r="J4" s="2"/>
      <c r="K4" s="157"/>
      <c r="L4" s="158"/>
      <c r="M4" s="156"/>
      <c r="N4" s="156"/>
    </row>
    <row r="5" spans="2:55" ht="13.5" thickBot="1" x14ac:dyDescent="0.25">
      <c r="B5" s="160"/>
      <c r="C5" s="209" t="s">
        <v>20</v>
      </c>
      <c r="D5" s="160"/>
      <c r="E5" s="160"/>
      <c r="F5" s="160"/>
      <c r="G5" s="161"/>
      <c r="H5" s="161"/>
      <c r="I5" s="161"/>
      <c r="J5" s="3"/>
      <c r="K5" s="161"/>
      <c r="L5" s="161"/>
      <c r="M5" s="160"/>
      <c r="N5" s="160"/>
    </row>
    <row r="6" spans="2:55" ht="13.5" thickBot="1" x14ac:dyDescent="0.25">
      <c r="B6" s="160"/>
      <c r="C6" s="25" t="s">
        <v>17</v>
      </c>
      <c r="D6" s="162"/>
      <c r="E6" s="163" t="str">
        <f>[1]DATA!C7</f>
        <v>01.01.2021-31.12.2021</v>
      </c>
      <c r="F6" s="164"/>
      <c r="G6" s="165"/>
      <c r="H6" s="165"/>
      <c r="I6" s="165"/>
      <c r="J6" s="4"/>
      <c r="K6" s="165"/>
      <c r="L6" s="165"/>
      <c r="M6" s="166"/>
      <c r="N6" s="160"/>
    </row>
    <row r="7" spans="2:55" ht="51.75" thickBot="1" x14ac:dyDescent="0.25">
      <c r="B7" s="160"/>
      <c r="C7" s="210" t="s">
        <v>24</v>
      </c>
      <c r="D7" s="167"/>
      <c r="E7" s="167"/>
      <c r="F7" s="83">
        <v>19753</v>
      </c>
      <c r="G7" s="211" t="s">
        <v>24</v>
      </c>
      <c r="H7" s="45" t="s">
        <v>69</v>
      </c>
      <c r="I7" s="212" t="s">
        <v>64</v>
      </c>
      <c r="J7" s="5" t="s">
        <v>65</v>
      </c>
      <c r="K7" s="213" t="s">
        <v>66</v>
      </c>
      <c r="L7" s="213" t="s">
        <v>65</v>
      </c>
      <c r="M7" s="214" t="s">
        <v>67</v>
      </c>
      <c r="N7" s="215" t="s">
        <v>68</v>
      </c>
    </row>
    <row r="8" spans="2:55" x14ac:dyDescent="0.2">
      <c r="B8" s="160"/>
      <c r="C8" s="100" t="s">
        <v>25</v>
      </c>
      <c r="D8" s="101"/>
      <c r="E8" s="101"/>
      <c r="F8" s="102"/>
      <c r="G8" s="168">
        <f>SUM(G9:G10)</f>
        <v>770.04500127627273</v>
      </c>
      <c r="H8" s="168">
        <f>SUM(H9:H10)</f>
        <v>672.48053414473407</v>
      </c>
      <c r="I8" s="168">
        <f>SUM(I9:I10)</f>
        <v>1222679.90903</v>
      </c>
      <c r="J8" s="6">
        <f>+I8/I46</f>
        <v>3.3837046964422045E-2</v>
      </c>
      <c r="K8" s="169">
        <f>SUM(K9:K10)</f>
        <v>1442392.9395188401</v>
      </c>
      <c r="L8" s="170">
        <f>+K8/K46</f>
        <v>3.3447282161776927E-2</v>
      </c>
      <c r="M8" s="7">
        <f>SUM(M9:M10)</f>
        <v>138034.61367999998</v>
      </c>
      <c r="N8" s="7">
        <f>SUM(N9:N10)</f>
        <v>117749.58542</v>
      </c>
    </row>
    <row r="9" spans="2:55" x14ac:dyDescent="0.2">
      <c r="B9" s="160">
        <v>2</v>
      </c>
      <c r="C9" s="106" t="s">
        <v>0</v>
      </c>
      <c r="D9" s="92" t="s">
        <v>26</v>
      </c>
      <c r="E9" s="92"/>
      <c r="F9" s="107"/>
      <c r="G9" s="171">
        <f>+[1]DATA!DD12</f>
        <v>746.1519531479305</v>
      </c>
      <c r="H9" s="171">
        <f>+[1]DATA!DE12</f>
        <v>655.82844314304418</v>
      </c>
      <c r="I9" s="171">
        <f>+[1]DATA!DF12</f>
        <v>1195805.5534099999</v>
      </c>
      <c r="J9" s="8">
        <f>+I9/I46</f>
        <v>3.3093312789568431E-2</v>
      </c>
      <c r="K9" s="171">
        <f>+[1]DATA!DG12</f>
        <v>1408760.5515088402</v>
      </c>
      <c r="L9" s="172">
        <f>+K9/K46</f>
        <v>3.2667389290199168E-2</v>
      </c>
      <c r="M9" s="9">
        <f>+[1]DATA_USD!BN12</f>
        <v>134984.11541999999</v>
      </c>
      <c r="N9" s="9">
        <f>+[1]DATA_EUR!BN12</f>
        <v>115132.31038000001</v>
      </c>
    </row>
    <row r="10" spans="2:55" x14ac:dyDescent="0.2">
      <c r="B10" s="160">
        <v>3</v>
      </c>
      <c r="C10" s="106"/>
      <c r="D10" s="92" t="s">
        <v>27</v>
      </c>
      <c r="E10" s="92"/>
      <c r="F10" s="107"/>
      <c r="G10" s="171">
        <f>+[1]DATA!DD13</f>
        <v>23.893048128342247</v>
      </c>
      <c r="H10" s="171">
        <f>+[1]DATA!DE13</f>
        <v>16.652091001689932</v>
      </c>
      <c r="I10" s="171">
        <f>+[1]DATA!DF13</f>
        <v>26874.355620000002</v>
      </c>
      <c r="J10" s="8">
        <f>+I10/I46</f>
        <v>7.4373417485361468E-4</v>
      </c>
      <c r="K10" s="171">
        <f>+[1]DATA!DG13</f>
        <v>33632.388009999995</v>
      </c>
      <c r="L10" s="172">
        <f>+K10/K46</f>
        <v>7.7989287157775899E-4</v>
      </c>
      <c r="M10" s="9">
        <f>+[1]DATA_USD!BN13</f>
        <v>3050.4982600000003</v>
      </c>
      <c r="N10" s="9">
        <f>+[1]DATA_EUR!BN13</f>
        <v>2617.27504</v>
      </c>
      <c r="BB10" s="155">
        <v>837</v>
      </c>
      <c r="BC10" s="155">
        <v>1028</v>
      </c>
    </row>
    <row r="11" spans="2:55" x14ac:dyDescent="0.2">
      <c r="B11" s="160" t="s">
        <v>0</v>
      </c>
      <c r="C11" s="110" t="s">
        <v>28</v>
      </c>
      <c r="D11" s="111"/>
      <c r="E11" s="111"/>
      <c r="F11" s="112"/>
      <c r="G11" s="173">
        <f>SUM(G12:G28)</f>
        <v>8120.5613606515153</v>
      </c>
      <c r="H11" s="173">
        <f>SUM(H12:H28)</f>
        <v>5968.8282332454664</v>
      </c>
      <c r="I11" s="173">
        <f>SUM(I12:I28)</f>
        <v>18565115.31126</v>
      </c>
      <c r="J11" s="10">
        <f>I11/I46</f>
        <v>0.51378015950665468</v>
      </c>
      <c r="K11" s="174">
        <f>SUM(K12:K28)</f>
        <v>22137799.799866769</v>
      </c>
      <c r="L11" s="175">
        <f>+K11/K46</f>
        <v>0.51334779591619117</v>
      </c>
      <c r="M11" s="11">
        <f>SUM(M12:M28)</f>
        <v>2039086.1055334075</v>
      </c>
      <c r="N11" s="11">
        <f>SUM(N12:N28)</f>
        <v>1737293.0144240779</v>
      </c>
      <c r="BB11" s="155">
        <v>713</v>
      </c>
      <c r="BC11" s="155">
        <v>877</v>
      </c>
    </row>
    <row r="12" spans="2:55" x14ac:dyDescent="0.2">
      <c r="B12" s="160">
        <v>4</v>
      </c>
      <c r="C12" s="106"/>
      <c r="D12" s="116" t="s">
        <v>29</v>
      </c>
      <c r="E12" s="92"/>
      <c r="F12" s="107"/>
      <c r="G12" s="171">
        <f>+[1]DATA!DD15</f>
        <v>150.74347212079329</v>
      </c>
      <c r="H12" s="171">
        <f>+[1]DATA!DE15</f>
        <v>113.90422707722129</v>
      </c>
      <c r="I12" s="171">
        <f>+[1]DATA!DF15</f>
        <v>767152.66106000007</v>
      </c>
      <c r="J12" s="8">
        <f>+I12/I46</f>
        <v>2.1230561187320248E-2</v>
      </c>
      <c r="K12" s="171">
        <f>+[1]DATA!DG15</f>
        <v>895154.52526452206</v>
      </c>
      <c r="L12" s="172">
        <f>+K12/K46</f>
        <v>2.0757510082447871E-2</v>
      </c>
      <c r="M12" s="9">
        <f>+[1]DATA_USD!BN15</f>
        <v>69399.313900000008</v>
      </c>
      <c r="N12" s="9">
        <f>+[1]DATA_EUR!BN15</f>
        <v>60100.389750000002</v>
      </c>
      <c r="BB12" s="155">
        <v>124</v>
      </c>
      <c r="BC12" s="155">
        <v>151</v>
      </c>
    </row>
    <row r="13" spans="2:55" x14ac:dyDescent="0.2">
      <c r="B13" s="160">
        <v>5</v>
      </c>
      <c r="C13" s="106"/>
      <c r="D13" s="92" t="s">
        <v>30</v>
      </c>
      <c r="E13" s="92"/>
      <c r="F13" s="107"/>
      <c r="G13" s="171">
        <f>+[1]DATA!DD16</f>
        <v>395.62384511938274</v>
      </c>
      <c r="H13" s="171">
        <f>+[1]DATA!DE16</f>
        <v>278.89444323795323</v>
      </c>
      <c r="I13" s="171">
        <f>+[1]DATA!DF16</f>
        <v>939289.10365000006</v>
      </c>
      <c r="J13" s="8">
        <f>+I13/I46</f>
        <v>2.5994350016423726E-2</v>
      </c>
      <c r="K13" s="171">
        <f>+[1]DATA!DG16</f>
        <v>1102494.5113269249</v>
      </c>
      <c r="L13" s="172">
        <f>+K13/K46</f>
        <v>2.5565464161564119E-2</v>
      </c>
      <c r="M13" s="9">
        <f>+[1]DATA_USD!BN16</f>
        <v>106851.62515000001</v>
      </c>
      <c r="N13" s="9">
        <f>+[1]DATA_EUR!BN16</f>
        <v>89584.365219999992</v>
      </c>
      <c r="BB13" s="155">
        <v>16222</v>
      </c>
      <c r="BC13" s="155">
        <v>19524</v>
      </c>
    </row>
    <row r="14" spans="2:55" x14ac:dyDescent="0.2">
      <c r="B14" s="160">
        <v>6</v>
      </c>
      <c r="C14" s="106"/>
      <c r="D14" s="92" t="s">
        <v>31</v>
      </c>
      <c r="E14" s="92"/>
      <c r="F14" s="107"/>
      <c r="G14" s="171">
        <f>+[1]DATA!DD17</f>
        <v>629.95094868808292</v>
      </c>
      <c r="H14" s="171">
        <f>+[1]DATA!DE17</f>
        <v>443.24421568825562</v>
      </c>
      <c r="I14" s="171">
        <f>+[1]DATA!DF17</f>
        <v>884555.45732000005</v>
      </c>
      <c r="J14" s="8">
        <f>+I14/I46</f>
        <v>2.4479624087156138E-2</v>
      </c>
      <c r="K14" s="171">
        <f>+[1]DATA!DG17</f>
        <v>1101391.8917603269</v>
      </c>
      <c r="L14" s="172">
        <f>+K14/K46</f>
        <v>2.5539895797527756E-2</v>
      </c>
      <c r="M14" s="9">
        <f>+[1]DATA_USD!BN17</f>
        <v>94100.449219999995</v>
      </c>
      <c r="N14" s="9">
        <f>+[1]DATA_EUR!BN17</f>
        <v>79083.064689999999</v>
      </c>
      <c r="BB14" s="155">
        <v>0</v>
      </c>
      <c r="BC14" s="155">
        <v>0</v>
      </c>
    </row>
    <row r="15" spans="2:55" x14ac:dyDescent="0.2">
      <c r="B15" s="160">
        <v>7</v>
      </c>
      <c r="C15" s="106"/>
      <c r="D15" s="92" t="s">
        <v>32</v>
      </c>
      <c r="E15" s="92"/>
      <c r="F15" s="107"/>
      <c r="G15" s="171">
        <f>+[1]DATA!DD18</f>
        <v>1276.9937902901111</v>
      </c>
      <c r="H15" s="171">
        <f>+[1]DATA!DE18</f>
        <v>887.59674514460653</v>
      </c>
      <c r="I15" s="171">
        <f>+[1]DATA!DF18</f>
        <v>4841993.6366799995</v>
      </c>
      <c r="J15" s="8">
        <f>+I15/I46</f>
        <v>0.13399972051209511</v>
      </c>
      <c r="K15" s="171">
        <f>+[1]DATA!DG18</f>
        <v>5664651.6159514794</v>
      </c>
      <c r="L15" s="172">
        <f>+K15/K46</f>
        <v>0.13135616221894297</v>
      </c>
      <c r="M15" s="9">
        <f>+[1]DATA_USD!BN18</f>
        <v>542135.53179270274</v>
      </c>
      <c r="N15" s="9">
        <f>+[1]DATA_EUR!BN18</f>
        <v>462783.88611188444</v>
      </c>
      <c r="BB15" s="155">
        <v>1841</v>
      </c>
      <c r="BC15" s="155">
        <v>2301</v>
      </c>
    </row>
    <row r="16" spans="2:55" x14ac:dyDescent="0.2">
      <c r="B16" s="160">
        <v>8</v>
      </c>
      <c r="C16" s="106" t="s">
        <v>0</v>
      </c>
      <c r="D16" s="92" t="s">
        <v>33</v>
      </c>
      <c r="E16" s="92"/>
      <c r="F16" s="107"/>
      <c r="G16" s="171">
        <f>+[1]DATA!DD19</f>
        <v>68.900923626443969</v>
      </c>
      <c r="H16" s="171">
        <f>+[1]DATA!DE19</f>
        <v>52.033019137175501</v>
      </c>
      <c r="I16" s="171">
        <f>+[1]DATA!DF19</f>
        <v>92309.426260000007</v>
      </c>
      <c r="J16" s="8">
        <f>+I16/I46</f>
        <v>2.5546165996106472E-3</v>
      </c>
      <c r="K16" s="171">
        <f>+[1]DATA!DG19</f>
        <v>119954.095078096</v>
      </c>
      <c r="L16" s="172">
        <f>+K16/K46</f>
        <v>2.7815849305779889E-3</v>
      </c>
      <c r="M16" s="9">
        <f>+[1]DATA_USD!BN19</f>
        <v>10130.13222</v>
      </c>
      <c r="N16" s="9">
        <f>+[1]DATA_EUR!BN19</f>
        <v>8561.7891899999995</v>
      </c>
      <c r="BB16" s="155">
        <v>2438</v>
      </c>
      <c r="BC16" s="155">
        <v>2959</v>
      </c>
    </row>
    <row r="17" spans="2:55" x14ac:dyDescent="0.2">
      <c r="B17" s="160">
        <v>9</v>
      </c>
      <c r="C17" s="106"/>
      <c r="D17" s="92" t="s">
        <v>34</v>
      </c>
      <c r="E17" s="92"/>
      <c r="F17" s="107"/>
      <c r="G17" s="171">
        <f>+[1]DATA!DD20</f>
        <v>285.94910270679361</v>
      </c>
      <c r="H17" s="171">
        <f>+[1]DATA!DE20</f>
        <v>233.87136036400193</v>
      </c>
      <c r="I17" s="171">
        <f>+[1]DATA!DF20</f>
        <v>219157.58906000003</v>
      </c>
      <c r="J17" s="8">
        <f>+I17/I46</f>
        <v>6.0650752325813974E-3</v>
      </c>
      <c r="K17" s="171">
        <f>+[1]DATA!DG20</f>
        <v>269949.45861250197</v>
      </c>
      <c r="L17" s="172">
        <f>+K17/K46</f>
        <v>6.2597891768960238E-3</v>
      </c>
      <c r="M17" s="9">
        <f>+[1]DATA_USD!BN20</f>
        <v>25033.941609999998</v>
      </c>
      <c r="N17" s="9">
        <f>+[1]DATA_EUR!BN20</f>
        <v>21462.987270000001</v>
      </c>
      <c r="BB17" s="155">
        <v>1333</v>
      </c>
      <c r="BC17" s="155">
        <v>1498</v>
      </c>
    </row>
    <row r="18" spans="2:55" x14ac:dyDescent="0.2">
      <c r="B18" s="160">
        <v>10</v>
      </c>
      <c r="C18" s="106"/>
      <c r="D18" s="92" t="s">
        <v>35</v>
      </c>
      <c r="E18" s="92"/>
      <c r="F18" s="107"/>
      <c r="G18" s="171">
        <f>+[1]DATA!DD21</f>
        <v>282.73930928320453</v>
      </c>
      <c r="H18" s="171">
        <f>+[1]DATA!DE21</f>
        <v>198.90052152103434</v>
      </c>
      <c r="I18" s="171">
        <f>+[1]DATA!DF21</f>
        <v>864264.28394999995</v>
      </c>
      <c r="J18" s="8">
        <f>+I18/I46</f>
        <v>2.391807614544781E-2</v>
      </c>
      <c r="K18" s="171">
        <f>+[1]DATA!DG21</f>
        <v>1042822.7731852441</v>
      </c>
      <c r="L18" s="172">
        <f>+K18/K46</f>
        <v>2.4181751438057408E-2</v>
      </c>
      <c r="M18" s="9">
        <f>+[1]DATA_USD!BN21</f>
        <v>95061.716810000013</v>
      </c>
      <c r="N18" s="9">
        <f>+[1]DATA_EUR!BN21</f>
        <v>82053.949269999997</v>
      </c>
    </row>
    <row r="19" spans="2:55" x14ac:dyDescent="0.2">
      <c r="B19" s="160">
        <v>11</v>
      </c>
      <c r="C19" s="106"/>
      <c r="D19" s="92" t="s">
        <v>36</v>
      </c>
      <c r="E19" s="92"/>
      <c r="F19" s="107"/>
      <c r="G19" s="171">
        <f>+[1]DATA!DD22</f>
        <v>30.893048128342247</v>
      </c>
      <c r="H19" s="171">
        <f>+[1]DATA!DE22</f>
        <v>27.794948144547075</v>
      </c>
      <c r="I19" s="171">
        <f>+[1]DATA!DF22</f>
        <v>69056</v>
      </c>
      <c r="J19" s="8">
        <f>+I19/I46</f>
        <v>1.9110898101113692E-3</v>
      </c>
      <c r="K19" s="171">
        <f>+[1]DATA!DG22</f>
        <v>93299.58</v>
      </c>
      <c r="L19" s="172">
        <f>+K19/K46</f>
        <v>2.163500175532105E-3</v>
      </c>
      <c r="M19" s="9">
        <f>+[1]DATA_USD!BN22</f>
        <v>6943.6620728183389</v>
      </c>
      <c r="N19" s="9">
        <f>+[1]DATA_EUR!BN22</f>
        <v>10119.049101979936</v>
      </c>
      <c r="BB19" s="155">
        <v>66</v>
      </c>
      <c r="BC19" s="155">
        <v>77</v>
      </c>
    </row>
    <row r="20" spans="2:55" x14ac:dyDescent="0.2">
      <c r="B20" s="160">
        <v>12</v>
      </c>
      <c r="C20" s="106" t="s">
        <v>0</v>
      </c>
      <c r="D20" s="92" t="s">
        <v>37</v>
      </c>
      <c r="E20" s="92"/>
      <c r="F20" s="107"/>
      <c r="G20" s="171">
        <f>+[1]DATA!DD23</f>
        <v>247.98807039737804</v>
      </c>
      <c r="H20" s="171">
        <f>+[1]DATA!DE23</f>
        <v>170.34165357342363</v>
      </c>
      <c r="I20" s="171">
        <f>+[1]DATA!DF23</f>
        <v>470939.93036</v>
      </c>
      <c r="J20" s="8">
        <f>+I20/I46</f>
        <v>1.3033023952814438E-2</v>
      </c>
      <c r="K20" s="171">
        <f>+[1]DATA!DG23</f>
        <v>558892.95575966593</v>
      </c>
      <c r="L20" s="172">
        <f>+K20/K46</f>
        <v>1.2960026271176079E-2</v>
      </c>
      <c r="M20" s="9">
        <f>+[1]DATA_USD!BN23</f>
        <v>53728.083809999996</v>
      </c>
      <c r="N20" s="9">
        <f>+[1]DATA_EUR!BN23</f>
        <v>41864.070909999995</v>
      </c>
      <c r="BB20" s="155">
        <v>1019</v>
      </c>
      <c r="BC20" s="155">
        <v>1341</v>
      </c>
    </row>
    <row r="21" spans="2:55" x14ac:dyDescent="0.2">
      <c r="B21" s="160">
        <v>13</v>
      </c>
      <c r="C21" s="106"/>
      <c r="D21" s="92" t="s">
        <v>38</v>
      </c>
      <c r="E21" s="92"/>
      <c r="F21" s="107"/>
      <c r="G21" s="171">
        <f>+[1]DATA!DD24</f>
        <v>680.35391727523427</v>
      </c>
      <c r="H21" s="171">
        <f>+[1]DATA!DE24</f>
        <v>518.16352484727292</v>
      </c>
      <c r="I21" s="171">
        <f>+[1]DATA!DF24</f>
        <v>1253968.6241899999</v>
      </c>
      <c r="J21" s="8">
        <f>+I21/I46</f>
        <v>3.470294630283946E-2</v>
      </c>
      <c r="K21" s="171">
        <f>+[1]DATA!DG24</f>
        <v>1550684.9628536771</v>
      </c>
      <c r="L21" s="172">
        <f>+K21/K46</f>
        <v>3.5958438283740679E-2</v>
      </c>
      <c r="M21" s="9">
        <f>+[1]DATA_USD!BN24</f>
        <v>139779.37117</v>
      </c>
      <c r="N21" s="9">
        <f>+[1]DATA_EUR!BN24</f>
        <v>119021.47104</v>
      </c>
    </row>
    <row r="22" spans="2:55" x14ac:dyDescent="0.2">
      <c r="B22" s="160">
        <v>14</v>
      </c>
      <c r="C22" s="106"/>
      <c r="D22" s="92" t="s">
        <v>39</v>
      </c>
      <c r="E22" s="92"/>
      <c r="F22" s="107"/>
      <c r="G22" s="171">
        <f>+[1]DATA!DD25</f>
        <v>371.63882545011296</v>
      </c>
      <c r="H22" s="171">
        <f>+[1]DATA!DE25</f>
        <v>264.16334841203235</v>
      </c>
      <c r="I22" s="171">
        <f>+[1]DATA!DF25</f>
        <v>799590.53642000002</v>
      </c>
      <c r="J22" s="8">
        <f>+I22/I46</f>
        <v>2.2128262952006282E-2</v>
      </c>
      <c r="K22" s="171">
        <f>+[1]DATA!DG25</f>
        <v>948850.33459726407</v>
      </c>
      <c r="L22" s="172">
        <f>+K22/K46</f>
        <v>2.2002648516262102E-2</v>
      </c>
      <c r="M22" s="9">
        <f>+[1]DATA_USD!BN25</f>
        <v>82904.555220000009</v>
      </c>
      <c r="N22" s="9">
        <f>+[1]DATA_EUR!BN25</f>
        <v>71545.736799999999</v>
      </c>
      <c r="BB22" s="155">
        <v>178</v>
      </c>
      <c r="BC22" s="155">
        <v>219</v>
      </c>
    </row>
    <row r="23" spans="2:55" x14ac:dyDescent="0.2">
      <c r="B23" s="160">
        <v>15</v>
      </c>
      <c r="C23" s="106"/>
      <c r="D23" s="92" t="s">
        <v>40</v>
      </c>
      <c r="E23" s="92"/>
      <c r="F23" s="107"/>
      <c r="G23" s="171">
        <f>+[1]DATA!DD26</f>
        <v>1656.5394353836018</v>
      </c>
      <c r="H23" s="171">
        <f>+[1]DATA!DE26</f>
        <v>1286.1316943755546</v>
      </c>
      <c r="I23" s="171">
        <f>+[1]DATA!DF26</f>
        <v>2487429.31024</v>
      </c>
      <c r="J23" s="8">
        <f>+I23/I46</f>
        <v>6.8838345808793097E-2</v>
      </c>
      <c r="K23" s="171">
        <f>+[1]DATA!DG26</f>
        <v>3030084.7127414476</v>
      </c>
      <c r="L23" s="172">
        <f>+K23/K46</f>
        <v>7.0263861936926936E-2</v>
      </c>
      <c r="M23" s="9">
        <f>+[1]DATA_USD!BN26</f>
        <v>277398.47973999998</v>
      </c>
      <c r="N23" s="9">
        <f>+[1]DATA_EUR!BN26</f>
        <v>235631.51942999999</v>
      </c>
      <c r="BB23" s="155">
        <v>7563</v>
      </c>
      <c r="BC23" s="155">
        <v>8984</v>
      </c>
    </row>
    <row r="24" spans="2:55" x14ac:dyDescent="0.2">
      <c r="B24" s="160">
        <v>16</v>
      </c>
      <c r="C24" s="106"/>
      <c r="D24" s="92" t="s">
        <v>41</v>
      </c>
      <c r="E24" s="92"/>
      <c r="F24" s="107"/>
      <c r="G24" s="171">
        <f>+[1]DATA!DD27</f>
        <v>718.81138037204005</v>
      </c>
      <c r="H24" s="171">
        <f>+[1]DATA!DE27</f>
        <v>535.07964090604446</v>
      </c>
      <c r="I24" s="171">
        <f>+[1]DATA!DF27</f>
        <v>1117466.5461299999</v>
      </c>
      <c r="J24" s="8">
        <f>+I24/I46</f>
        <v>3.0925320456577116E-2</v>
      </c>
      <c r="K24" s="171">
        <f>+[1]DATA!DG27</f>
        <v>1321872.7354520049</v>
      </c>
      <c r="L24" s="172">
        <f>+K24/K46</f>
        <v>3.0652569874178602E-2</v>
      </c>
      <c r="M24" s="9">
        <f>+[1]DATA_USD!BN27</f>
        <v>122739.79048788673</v>
      </c>
      <c r="N24" s="9">
        <f>+[1]DATA_EUR!BN27</f>
        <v>104246.88701021372</v>
      </c>
    </row>
    <row r="25" spans="2:55" x14ac:dyDescent="0.2">
      <c r="B25" s="160">
        <v>17</v>
      </c>
      <c r="C25" s="106"/>
      <c r="D25" s="92" t="s">
        <v>42</v>
      </c>
      <c r="E25" s="92"/>
      <c r="F25" s="107"/>
      <c r="G25" s="171">
        <f>+[1]DATA!DD28</f>
        <v>218.75603760111551</v>
      </c>
      <c r="H25" s="171">
        <f>+[1]DATA!DE28</f>
        <v>144.64767132463925</v>
      </c>
      <c r="I25" s="171">
        <f>+[1]DATA!DF28</f>
        <v>515525.09272000002</v>
      </c>
      <c r="J25" s="8">
        <f>+I25/I46</f>
        <v>1.4266895730333511E-2</v>
      </c>
      <c r="K25" s="171">
        <f>+[1]DATA!DG28</f>
        <v>609652.74105109205</v>
      </c>
      <c r="L25" s="172">
        <f>+K25/K46</f>
        <v>1.4137081991983958E-2</v>
      </c>
      <c r="M25" s="9">
        <f>+[1]DATA_USD!BN28</f>
        <v>54366.347630000004</v>
      </c>
      <c r="N25" s="9">
        <f>+[1]DATA_EUR!BN28</f>
        <v>46116.565329999998</v>
      </c>
      <c r="BB25" s="155">
        <v>278</v>
      </c>
      <c r="BC25" s="155">
        <v>310</v>
      </c>
    </row>
    <row r="26" spans="2:55" x14ac:dyDescent="0.2">
      <c r="B26" s="160">
        <v>18</v>
      </c>
      <c r="C26" s="106" t="s">
        <v>0</v>
      </c>
      <c r="D26" s="92" t="s">
        <v>43</v>
      </c>
      <c r="E26" s="92"/>
      <c r="F26" s="107"/>
      <c r="G26" s="171">
        <f>+[1]DATA!DD29</f>
        <v>280.00323401928313</v>
      </c>
      <c r="H26" s="171">
        <f>+[1]DATA!DE29</f>
        <v>182.90060603989218</v>
      </c>
      <c r="I26" s="171">
        <f>+[1]DATA!DF29</f>
        <v>815243.39519999991</v>
      </c>
      <c r="J26" s="8">
        <f>+I26/I46</f>
        <v>2.2561447887617526E-2</v>
      </c>
      <c r="K26" s="171">
        <f>+[1]DATA!DG29</f>
        <v>951690.26077679393</v>
      </c>
      <c r="L26" s="172">
        <f>+K26/K46</f>
        <v>2.2068502840449963E-2</v>
      </c>
      <c r="M26" s="9">
        <f>+[1]DATA_USD!BN29</f>
        <v>86815.349489999993</v>
      </c>
      <c r="N26" s="9">
        <f>+[1]DATA_EUR!BN29</f>
        <v>76156.104500000001</v>
      </c>
      <c r="BB26" s="155">
        <v>482</v>
      </c>
      <c r="BC26" s="155">
        <v>615</v>
      </c>
    </row>
    <row r="27" spans="2:55" x14ac:dyDescent="0.2">
      <c r="B27" s="160">
        <v>19</v>
      </c>
      <c r="C27" s="106"/>
      <c r="D27" s="92" t="s">
        <v>44</v>
      </c>
      <c r="E27" s="92"/>
      <c r="F27" s="107"/>
      <c r="G27" s="171">
        <f>+[1]DATA!DD30</f>
        <v>640.88061738290639</v>
      </c>
      <c r="H27" s="171">
        <f>+[1]DATA!DE30</f>
        <v>506.89096094069913</v>
      </c>
      <c r="I27" s="171">
        <f>+[1]DATA!DF30</f>
        <v>1025005.9291999999</v>
      </c>
      <c r="J27" s="8">
        <f>+I27/I46</f>
        <v>2.8366519731780806E-2</v>
      </c>
      <c r="K27" s="171">
        <f>+[1]DATA!DG30</f>
        <v>1215149.304402133</v>
      </c>
      <c r="L27" s="172">
        <f>+K27/K46</f>
        <v>2.8177787438825878E-2</v>
      </c>
      <c r="M27" s="9">
        <f>+[1]DATA_USD!BN30</f>
        <v>111655.88833999999</v>
      </c>
      <c r="N27" s="9">
        <f>+[1]DATA_EUR!BN30</f>
        <v>93448.598830000003</v>
      </c>
      <c r="BB27" s="155">
        <v>631</v>
      </c>
      <c r="BC27" s="155">
        <v>788</v>
      </c>
    </row>
    <row r="28" spans="2:55" x14ac:dyDescent="0.2">
      <c r="B28" s="160">
        <v>20</v>
      </c>
      <c r="C28" s="106"/>
      <c r="D28" s="92" t="s">
        <v>45</v>
      </c>
      <c r="E28" s="92"/>
      <c r="F28" s="107"/>
      <c r="G28" s="171">
        <f>+[1]DATA!DD31</f>
        <v>183.79540280668994</v>
      </c>
      <c r="H28" s="171">
        <f>+[1]DATA!DE31</f>
        <v>124.26965251111254</v>
      </c>
      <c r="I28" s="171">
        <f>+[1]DATA!DF31</f>
        <v>1402167.7888199999</v>
      </c>
      <c r="J28" s="8">
        <f>+I28/I46</f>
        <v>3.8804283093146028E-2</v>
      </c>
      <c r="K28" s="171">
        <f>+[1]DATA!DG31</f>
        <v>1661203.3410535923</v>
      </c>
      <c r="L28" s="172">
        <f>+K28/K46</f>
        <v>3.8521220781100686E-2</v>
      </c>
      <c r="M28" s="9">
        <f>+[1]DATA_USD!BN31</f>
        <v>160041.86687</v>
      </c>
      <c r="N28" s="9">
        <f>+[1]DATA_EUR!BN31</f>
        <v>135512.57997000002</v>
      </c>
    </row>
    <row r="29" spans="2:55" x14ac:dyDescent="0.2">
      <c r="B29" s="160" t="s">
        <v>0</v>
      </c>
      <c r="C29" s="110" t="s">
        <v>46</v>
      </c>
      <c r="D29" s="111"/>
      <c r="E29" s="111"/>
      <c r="F29" s="112"/>
      <c r="G29" s="173">
        <f>SUM(G30:G34,G37:G43)</f>
        <v>9895.2632515864152</v>
      </c>
      <c r="H29" s="173">
        <f>SUM(H30:H34,H37:H43)</f>
        <v>6219.8817088002752</v>
      </c>
      <c r="I29" s="173">
        <f>SUM(I30:I34,I37:I43)</f>
        <v>15458292.016989999</v>
      </c>
      <c r="J29" s="10">
        <f>+I29/I46</f>
        <v>0.42780039902970796</v>
      </c>
      <c r="K29" s="174">
        <f>SUM(K30:K34,K37:K43)</f>
        <v>18566096.306275923</v>
      </c>
      <c r="L29" s="175">
        <f>+K29/K46</f>
        <v>0.4305244741463351</v>
      </c>
      <c r="M29" s="11">
        <f>SUM(M30:M34,M37:M43)</f>
        <v>1729456.0617899452</v>
      </c>
      <c r="N29" s="11">
        <f>SUM(N30:N34,N37:N43)</f>
        <v>1476262.5901888909</v>
      </c>
      <c r="BB29" s="155">
        <v>393</v>
      </c>
      <c r="BC29" s="155">
        <v>432</v>
      </c>
    </row>
    <row r="30" spans="2:55" x14ac:dyDescent="0.2">
      <c r="B30" s="160">
        <v>22</v>
      </c>
      <c r="C30" s="106"/>
      <c r="D30" s="92" t="s">
        <v>47</v>
      </c>
      <c r="E30" s="92"/>
      <c r="F30" s="107"/>
      <c r="G30" s="171">
        <f>+[1]DATA!DD33</f>
        <v>3859.8494056467525</v>
      </c>
      <c r="H30" s="171">
        <f>+[1]DATA!DE33</f>
        <v>2870.1834718049058</v>
      </c>
      <c r="I30" s="171">
        <f>+[1]DATA!DF33</f>
        <v>6485645.8918200005</v>
      </c>
      <c r="J30" s="8">
        <f>+I30/I46</f>
        <v>0.17948696385321866</v>
      </c>
      <c r="K30" s="171">
        <f>+[1]DATA!DG33</f>
        <v>7785800.8214318547</v>
      </c>
      <c r="L30" s="172">
        <f>+K30/K46</f>
        <v>0.18054295039512316</v>
      </c>
      <c r="M30" s="9">
        <f>+[1]DATA_USD!BN33</f>
        <v>724608.1510877806</v>
      </c>
      <c r="N30" s="9">
        <f>+[1]DATA_EUR!BN33</f>
        <v>618650.41087123123</v>
      </c>
    </row>
    <row r="31" spans="2:55" x14ac:dyDescent="0.2">
      <c r="B31" s="160">
        <v>23</v>
      </c>
      <c r="C31" s="106"/>
      <c r="D31" s="92" t="s">
        <v>48</v>
      </c>
      <c r="E31" s="92"/>
      <c r="F31" s="107"/>
      <c r="G31" s="171">
        <f>+[1]DATA!DD34-1</f>
        <v>2471.0449334447117</v>
      </c>
      <c r="H31" s="171">
        <f>+[1]DATA!DE34</f>
        <v>1389.5651440417453</v>
      </c>
      <c r="I31" s="171">
        <f>+[1]DATA!DF34</f>
        <v>2668647.6698000003</v>
      </c>
      <c r="J31" s="8">
        <f>+I31/I46</f>
        <v>7.3853472088337452E-2</v>
      </c>
      <c r="K31" s="171">
        <f>+[1]DATA!DG34</f>
        <v>3050570.5016310336</v>
      </c>
      <c r="L31" s="172">
        <f>+K31/K46</f>
        <v>7.0738901672995777E-2</v>
      </c>
      <c r="M31" s="9">
        <f>+[1]DATA_USD!BN34</f>
        <v>299458.39804842352</v>
      </c>
      <c r="N31" s="9">
        <f>+[1]DATA_EUR!BN34</f>
        <v>254023.34647324492</v>
      </c>
      <c r="BB31" s="155">
        <v>14688</v>
      </c>
      <c r="BC31" s="155">
        <v>17409</v>
      </c>
    </row>
    <row r="32" spans="2:55" x14ac:dyDescent="0.2">
      <c r="B32" s="160">
        <v>24</v>
      </c>
      <c r="C32" s="106"/>
      <c r="D32" s="92" t="s">
        <v>49</v>
      </c>
      <c r="E32" s="92"/>
      <c r="F32" s="107"/>
      <c r="G32" s="171">
        <f>+[1]DATA!DD35</f>
        <v>260.28698327762709</v>
      </c>
      <c r="H32" s="171">
        <f>+[1]DATA!DE35</f>
        <v>132.70621617516048</v>
      </c>
      <c r="I32" s="171">
        <f>+[1]DATA!DF35</f>
        <v>328765.43687999999</v>
      </c>
      <c r="J32" s="8">
        <f>+I32/I46</f>
        <v>9.0984168839518733E-3</v>
      </c>
      <c r="K32" s="171">
        <f>+[1]DATA!DG35</f>
        <v>503618.13118479995</v>
      </c>
      <c r="L32" s="172">
        <f>+K32/K46</f>
        <v>1.1678272455454412E-2</v>
      </c>
      <c r="M32" s="9">
        <f>+[1]DATA_USD!BN35</f>
        <v>37922.041309670582</v>
      </c>
      <c r="N32" s="9">
        <f>+[1]DATA_EUR!BN35</f>
        <v>32075.229797266369</v>
      </c>
      <c r="BB32" s="155">
        <v>4696</v>
      </c>
      <c r="BC32" s="155">
        <v>5376</v>
      </c>
    </row>
    <row r="33" spans="2:55" x14ac:dyDescent="0.2">
      <c r="B33" s="160">
        <v>25</v>
      </c>
      <c r="C33" s="106"/>
      <c r="D33" s="92" t="s">
        <v>50</v>
      </c>
      <c r="E33" s="92"/>
      <c r="F33" s="107"/>
      <c r="G33" s="171">
        <f>+[1]DATA!DD36</f>
        <v>1325.9078187981218</v>
      </c>
      <c r="H33" s="171">
        <f>+[1]DATA!DE36</f>
        <v>605.73651970208834</v>
      </c>
      <c r="I33" s="171">
        <f>+[1]DATA!DF36</f>
        <v>1726117.4657000001</v>
      </c>
      <c r="J33" s="8">
        <f>+I33/I46</f>
        <v>4.7769426259188646E-2</v>
      </c>
      <c r="K33" s="171">
        <f>+[1]DATA!DG36</f>
        <v>2053780.4278499789</v>
      </c>
      <c r="L33" s="172">
        <f>+K33/K46</f>
        <v>4.7624590766194567E-2</v>
      </c>
      <c r="M33" s="9">
        <f>+[1]DATA_USD!BN36</f>
        <v>198309.13804147905</v>
      </c>
      <c r="N33" s="9">
        <f>+[1]DATA_EUR!BN36</f>
        <v>168950.2292966501</v>
      </c>
    </row>
    <row r="34" spans="2:55" x14ac:dyDescent="0.2">
      <c r="B34" s="160">
        <v>26</v>
      </c>
      <c r="C34" s="106" t="s">
        <v>0</v>
      </c>
      <c r="D34" s="92" t="s">
        <v>51</v>
      </c>
      <c r="E34" s="92"/>
      <c r="F34" s="107"/>
      <c r="G34" s="171">
        <f>+[1]DATA!DD37</f>
        <v>192</v>
      </c>
      <c r="H34" s="171">
        <f>+[1]DATA!DE37</f>
        <v>59</v>
      </c>
      <c r="I34" s="171">
        <f>+[1]DATA!DF37</f>
        <v>430737.17778999999</v>
      </c>
      <c r="J34" s="8">
        <f>+I34/I46</f>
        <v>1.1920433145716494E-2</v>
      </c>
      <c r="K34" s="171">
        <f>+[1]DATA!DG37</f>
        <v>525365.21906999999</v>
      </c>
      <c r="L34" s="172">
        <f>+K34/K46</f>
        <v>1.2182560132386531E-2</v>
      </c>
      <c r="M34" s="9">
        <f>+[1]DATA_USD!BN37</f>
        <v>48304.181329999999</v>
      </c>
      <c r="N34" s="9">
        <f>+[1]DATA_EUR!BN37</f>
        <v>40876.677200000006</v>
      </c>
      <c r="BB34" s="155">
        <v>633</v>
      </c>
      <c r="BC34" s="155">
        <v>721</v>
      </c>
    </row>
    <row r="35" spans="2:55" x14ac:dyDescent="0.2">
      <c r="B35" s="160">
        <v>27</v>
      </c>
      <c r="C35" s="106"/>
      <c r="D35" s="92" t="s">
        <v>52</v>
      </c>
      <c r="E35" s="92"/>
      <c r="F35" s="107"/>
      <c r="G35" s="171">
        <f>+[1]DATA!DD38</f>
        <v>120</v>
      </c>
      <c r="H35" s="171">
        <f>+[1]DATA!DE38</f>
        <v>22</v>
      </c>
      <c r="I35" s="171">
        <f>+[1]DATA!DF38</f>
        <v>344226.17778999999</v>
      </c>
      <c r="J35" s="8">
        <f>+I35/I46</f>
        <v>9.5262850548548071E-3</v>
      </c>
      <c r="K35" s="171">
        <f>+[1]DATA!DG38</f>
        <v>428048.21906999999</v>
      </c>
      <c r="L35" s="172">
        <f>+K35/K46</f>
        <v>9.9259010286450369E-3</v>
      </c>
      <c r="M35" s="9">
        <f>+[1]DATA_USD!BN38</f>
        <v>37690.181329999999</v>
      </c>
      <c r="N35" s="9">
        <f>+[1]DATA_EUR!BN38</f>
        <v>31882.677200000002</v>
      </c>
      <c r="BB35" s="155">
        <v>1605</v>
      </c>
      <c r="BC35" s="155">
        <v>1856</v>
      </c>
    </row>
    <row r="36" spans="2:55" x14ac:dyDescent="0.2">
      <c r="B36" s="160">
        <v>28</v>
      </c>
      <c r="C36" s="106"/>
      <c r="D36" s="92" t="s">
        <v>53</v>
      </c>
      <c r="E36" s="92"/>
      <c r="F36" s="107"/>
      <c r="G36" s="171">
        <f>+[1]DATA!DD39</f>
        <v>63</v>
      </c>
      <c r="H36" s="171">
        <f>+[1]DATA!DE39</f>
        <v>29</v>
      </c>
      <c r="I36" s="171">
        <f>+[1]DATA!DF39</f>
        <v>86511</v>
      </c>
      <c r="J36" s="8">
        <f>+I36/I46</f>
        <v>2.3941480908616871E-3</v>
      </c>
      <c r="K36" s="171">
        <f>+[1]DATA!DG39</f>
        <v>97317</v>
      </c>
      <c r="L36" s="172">
        <f>+K36/K46</f>
        <v>2.2566591037414944E-3</v>
      </c>
      <c r="M36" s="9">
        <f>+[1]DATA_USD!BN39</f>
        <v>10614</v>
      </c>
      <c r="N36" s="9">
        <f>+[1]DATA_EUR!BN39</f>
        <v>8994</v>
      </c>
      <c r="BB36" s="155">
        <v>0</v>
      </c>
      <c r="BC36" s="155">
        <v>0</v>
      </c>
    </row>
    <row r="37" spans="2:55" x14ac:dyDescent="0.2">
      <c r="B37" s="160">
        <v>29</v>
      </c>
      <c r="C37" s="106"/>
      <c r="D37" s="92" t="s">
        <v>54</v>
      </c>
      <c r="E37" s="92"/>
      <c r="F37" s="107"/>
      <c r="G37" s="171">
        <f>+[1]DATA!DD40</f>
        <v>784.83402449443713</v>
      </c>
      <c r="H37" s="171">
        <f>+[1]DATA!DE40</f>
        <v>548.23868471351545</v>
      </c>
      <c r="I37" s="171">
        <f>+[1]DATA!DF40</f>
        <v>2374020.1543800002</v>
      </c>
      <c r="J37" s="8">
        <f>+I37/I46</f>
        <v>6.5699804883495111E-2</v>
      </c>
      <c r="K37" s="171">
        <f>+[1]DATA!DG40</f>
        <v>2789866.0404194547</v>
      </c>
      <c r="L37" s="172">
        <f>+K37/K46</f>
        <v>6.4693492383980172E-2</v>
      </c>
      <c r="M37" s="9">
        <f>+[1]DATA_USD!BN40</f>
        <v>260957.72364432577</v>
      </c>
      <c r="N37" s="9">
        <f>+[1]DATA_EUR!BN40</f>
        <v>226527.87671328225</v>
      </c>
    </row>
    <row r="38" spans="2:55" x14ac:dyDescent="0.2">
      <c r="B38" s="160">
        <v>30</v>
      </c>
      <c r="C38" s="106"/>
      <c r="D38" s="92" t="s">
        <v>55</v>
      </c>
      <c r="E38" s="92"/>
      <c r="F38" s="107"/>
      <c r="G38" s="171">
        <f>+[1]DATA!DD41</f>
        <v>10</v>
      </c>
      <c r="H38" s="171">
        <f>+[1]DATA!DE41</f>
        <v>11</v>
      </c>
      <c r="I38" s="171">
        <f>+[1]DATA!DF41</f>
        <v>14298</v>
      </c>
      <c r="J38" s="8">
        <f>+I38/I46</f>
        <v>3.9568990536625865E-4</v>
      </c>
      <c r="K38" s="171">
        <f>+[1]DATA!DG41</f>
        <v>19730</v>
      </c>
      <c r="L38" s="172">
        <f>+K38/K46</f>
        <v>4.575139401833152E-4</v>
      </c>
      <c r="M38" s="9">
        <f>+[1]DATA_USD!BN41</f>
        <v>1440</v>
      </c>
      <c r="N38" s="9">
        <f>+[1]DATA_EUR!BN41</f>
        <v>1220</v>
      </c>
    </row>
    <row r="39" spans="2:55" x14ac:dyDescent="0.2">
      <c r="B39" s="160">
        <v>31</v>
      </c>
      <c r="C39" s="106"/>
      <c r="D39" s="92" t="s">
        <v>56</v>
      </c>
      <c r="E39" s="92"/>
      <c r="F39" s="107"/>
      <c r="G39" s="171">
        <f>+[1]DATA!DD42</f>
        <v>65</v>
      </c>
      <c r="H39" s="171">
        <f>+[1]DATA!DE42</f>
        <v>31</v>
      </c>
      <c r="I39" s="171">
        <f>+[1]DATA!DF42</f>
        <v>32043.488269999998</v>
      </c>
      <c r="J39" s="8">
        <f>+I39/I46</f>
        <v>8.8678730180172878E-4</v>
      </c>
      <c r="K39" s="171">
        <f>+[1]DATA!DG42</f>
        <v>33746.89127</v>
      </c>
      <c r="L39" s="172">
        <f>+K39/K46</f>
        <v>7.8254805848330575E-4</v>
      </c>
      <c r="M39" s="9">
        <f>+[1]DATA_USD!BN42</f>
        <v>3881.5241007975342</v>
      </c>
      <c r="N39" s="9">
        <f>+[1]DATA_EUR!BN42</f>
        <v>3256.5262502750247</v>
      </c>
      <c r="BB39" s="155">
        <v>655</v>
      </c>
      <c r="BC39" s="155">
        <v>818</v>
      </c>
    </row>
    <row r="40" spans="2:55" x14ac:dyDescent="0.2">
      <c r="B40" s="160">
        <v>32</v>
      </c>
      <c r="C40" s="106"/>
      <c r="D40" s="92" t="s">
        <v>57</v>
      </c>
      <c r="E40" s="92"/>
      <c r="F40" s="107"/>
      <c r="G40" s="171">
        <f>+[1]DATA!DD43</f>
        <v>462.07034768783728</v>
      </c>
      <c r="H40" s="171">
        <f>+[1]DATA!DE43</f>
        <v>354.23959476559537</v>
      </c>
      <c r="I40" s="171">
        <f>+[1]DATA!DF43</f>
        <v>1051794.42264</v>
      </c>
      <c r="J40" s="8">
        <f>+I40/I46</f>
        <v>2.9107877714308315E-2</v>
      </c>
      <c r="K40" s="171">
        <f>+[1]DATA!DG43</f>
        <v>1420206.3616762268</v>
      </c>
      <c r="L40" s="172">
        <f>+K40/K46</f>
        <v>3.2932803264262595E-2</v>
      </c>
      <c r="M40" s="9">
        <f>+[1]DATA_USD!BN43</f>
        <v>114607.27263000001</v>
      </c>
      <c r="N40" s="9">
        <f>+[1]DATA_EUR!BN43</f>
        <v>97097.128909999999</v>
      </c>
    </row>
    <row r="41" spans="2:55" x14ac:dyDescent="0.2">
      <c r="B41" s="160">
        <v>33</v>
      </c>
      <c r="C41" s="106"/>
      <c r="D41" s="92" t="s">
        <v>58</v>
      </c>
      <c r="E41" s="92"/>
      <c r="F41" s="107"/>
      <c r="G41" s="171">
        <f>+[1]DATA!DD44</f>
        <v>458.26973823692765</v>
      </c>
      <c r="H41" s="171">
        <f>+[1]DATA!DE44</f>
        <v>212.21207759726516</v>
      </c>
      <c r="I41" s="171">
        <f>+[1]DATA!DF44</f>
        <v>341830.30971</v>
      </c>
      <c r="J41" s="8">
        <f>+I41/I46</f>
        <v>9.4599806196998728E-3</v>
      </c>
      <c r="K41" s="171">
        <f>+[1]DATA!DG44</f>
        <v>378196.91174257203</v>
      </c>
      <c r="L41" s="172">
        <f>+K41/K46</f>
        <v>8.7699117717438234E-3</v>
      </c>
      <c r="M41" s="9">
        <f>+[1]DATA_USD!BN44</f>
        <v>39509.631597468069</v>
      </c>
      <c r="N41" s="9">
        <f>+[1]DATA_EUR!BN44</f>
        <v>33197.164676940971</v>
      </c>
    </row>
    <row r="42" spans="2:55" x14ac:dyDescent="0.2">
      <c r="B42" s="160">
        <v>34</v>
      </c>
      <c r="C42" s="106"/>
      <c r="D42" s="92" t="s">
        <v>59</v>
      </c>
      <c r="E42" s="92"/>
      <c r="F42" s="107"/>
      <c r="G42" s="171">
        <f>+[1]DATA!DD45</f>
        <v>6</v>
      </c>
      <c r="H42" s="171">
        <f>+[1]DATA!DE45</f>
        <v>6</v>
      </c>
      <c r="I42" s="171">
        <f>+[1]DATA!DF45</f>
        <v>4392</v>
      </c>
      <c r="J42" s="8">
        <f>+I42/I46</f>
        <v>1.2154637462362625E-4</v>
      </c>
      <c r="K42" s="171">
        <f>+[1]DATA!DG45</f>
        <v>5215</v>
      </c>
      <c r="L42" s="172">
        <f>+K42/K46</f>
        <v>1.209293055274196E-4</v>
      </c>
      <c r="M42" s="9">
        <f>+[1]DATA_USD!BN45</f>
        <v>458</v>
      </c>
      <c r="N42" s="9">
        <f>+[1]DATA_EUR!BN45</f>
        <v>388</v>
      </c>
      <c r="BB42" s="155">
        <v>920</v>
      </c>
      <c r="BC42" s="155">
        <v>1030</v>
      </c>
    </row>
    <row r="43" spans="2:55" x14ac:dyDescent="0.2">
      <c r="B43" s="160">
        <v>35</v>
      </c>
      <c r="C43" s="117"/>
      <c r="D43" s="92" t="s">
        <v>60</v>
      </c>
      <c r="E43" s="92"/>
      <c r="F43" s="107"/>
      <c r="G43" s="171">
        <f>+[1]DATA!DD46</f>
        <v>0</v>
      </c>
      <c r="H43" s="171">
        <f>+[1]DATA!DE46</f>
        <v>0</v>
      </c>
      <c r="I43" s="171">
        <f>+[1]DATA!DF46</f>
        <v>0</v>
      </c>
      <c r="J43" s="8">
        <f>+I43/I46</f>
        <v>0</v>
      </c>
      <c r="K43" s="176">
        <f>+[1]DATA!DG46</f>
        <v>0</v>
      </c>
      <c r="L43" s="172">
        <f>+K43/K46</f>
        <v>0</v>
      </c>
      <c r="M43" s="9">
        <f>+[1]DATA_USD!BN46</f>
        <v>0</v>
      </c>
      <c r="N43" s="9">
        <f>+[1]DATA_EUR!BN46</f>
        <v>0</v>
      </c>
      <c r="BB43" s="155">
        <v>6179</v>
      </c>
      <c r="BC43" s="155">
        <v>7608</v>
      </c>
    </row>
    <row r="44" spans="2:55" x14ac:dyDescent="0.2">
      <c r="B44" s="160">
        <v>37</v>
      </c>
      <c r="C44" s="119" t="s">
        <v>61</v>
      </c>
      <c r="D44" s="111"/>
      <c r="E44" s="111"/>
      <c r="F44" s="112"/>
      <c r="G44" s="173">
        <f>+[1]DATA!DD47</f>
        <v>891</v>
      </c>
      <c r="H44" s="173">
        <f>+[1]DATA!DE47</f>
        <v>891</v>
      </c>
      <c r="I44" s="173">
        <f>+[1]DATA!DF47</f>
        <v>765441</v>
      </c>
      <c r="J44" s="10">
        <f>+I44/I46</f>
        <v>2.1183191834763911E-2</v>
      </c>
      <c r="K44" s="177">
        <f>+[1]DATA!DG47</f>
        <v>834247</v>
      </c>
      <c r="L44" s="178">
        <f>+K44/K46</f>
        <v>1.9345141006391797E-2</v>
      </c>
      <c r="M44" s="11">
        <f>+[1]DATA_USD!BN47</f>
        <v>69528.834765427557</v>
      </c>
      <c r="N44" s="11">
        <f>+[1]DATA_EUR!BN47</f>
        <v>62194.395002170873</v>
      </c>
    </row>
    <row r="45" spans="2:55" x14ac:dyDescent="0.2">
      <c r="B45" s="160">
        <v>38</v>
      </c>
      <c r="C45" s="110" t="s">
        <v>62</v>
      </c>
      <c r="D45" s="111"/>
      <c r="E45" s="111"/>
      <c r="F45" s="112"/>
      <c r="G45" s="173">
        <f>+[1]DATA!DD48</f>
        <v>76</v>
      </c>
      <c r="H45" s="173">
        <f>+[1]DATA!DE48</f>
        <v>51.80952380952381</v>
      </c>
      <c r="I45" s="173">
        <f>+[1]DATA!DF48</f>
        <v>122828</v>
      </c>
      <c r="J45" s="10">
        <f>+I45/I46</f>
        <v>3.3992026644514492E-3</v>
      </c>
      <c r="K45" s="177">
        <f>+[1]DATA!DG48</f>
        <v>143833</v>
      </c>
      <c r="L45" s="178">
        <f>+K45/K46</f>
        <v>3.3353067693049558E-3</v>
      </c>
      <c r="M45" s="11">
        <f>+[1]DATA_USD!BN48</f>
        <v>13431</v>
      </c>
      <c r="N45" s="11">
        <f>+[1]DATA_EUR!BN48</f>
        <v>11215</v>
      </c>
    </row>
    <row r="46" spans="2:55" ht="13.5" thickBot="1" x14ac:dyDescent="0.25">
      <c r="B46" s="160"/>
      <c r="C46" s="122" t="s">
        <v>63</v>
      </c>
      <c r="D46" s="123"/>
      <c r="E46" s="123"/>
      <c r="F46" s="124"/>
      <c r="G46" s="179">
        <f>+G8+G11+G29+G45+G44</f>
        <v>19752.869613514202</v>
      </c>
      <c r="H46" s="179">
        <f>+H8+H11+H29+H45+H44</f>
        <v>13804</v>
      </c>
      <c r="I46" s="179">
        <f>+I8+I11+I29+I45+I44</f>
        <v>36134356.237279996</v>
      </c>
      <c r="J46" s="12">
        <f>+I46/I46</f>
        <v>1</v>
      </c>
      <c r="K46" s="179">
        <f>+K8+K11+K29+K45+K44</f>
        <v>43124369.045661531</v>
      </c>
      <c r="L46" s="180">
        <f>+K46/K46</f>
        <v>1</v>
      </c>
      <c r="M46" s="179">
        <f>+M8+M11+M29+M45+M44</f>
        <v>3989536.6157687805</v>
      </c>
      <c r="N46" s="179">
        <f>+N8+N11+N29+N45+N44</f>
        <v>3404714.5850351397</v>
      </c>
      <c r="Q46" s="84"/>
      <c r="R46" s="84"/>
      <c r="S46" s="84"/>
      <c r="T46" s="84"/>
      <c r="U46" s="84"/>
      <c r="BB46" s="155">
        <v>0</v>
      </c>
      <c r="BC46" s="155">
        <v>0</v>
      </c>
    </row>
    <row r="47" spans="2:55" x14ac:dyDescent="0.2">
      <c r="B47" s="160"/>
      <c r="C47" s="153"/>
      <c r="D47" s="153" t="s">
        <v>0</v>
      </c>
      <c r="E47" s="153"/>
      <c r="F47" s="153"/>
      <c r="G47" s="161"/>
      <c r="H47" s="161"/>
      <c r="I47" s="161" t="s">
        <v>0</v>
      </c>
      <c r="J47" s="3"/>
      <c r="K47" s="13" t="s">
        <v>0</v>
      </c>
      <c r="L47" s="172" t="s">
        <v>0</v>
      </c>
      <c r="M47" s="160"/>
      <c r="N47" s="160"/>
      <c r="BB47" s="155">
        <v>0</v>
      </c>
      <c r="BC47" s="155">
        <v>0</v>
      </c>
    </row>
    <row r="48" spans="2:55" x14ac:dyDescent="0.2">
      <c r="B48" s="160"/>
      <c r="C48" s="160"/>
      <c r="D48" s="160"/>
      <c r="E48" s="160"/>
      <c r="F48" s="160"/>
      <c r="G48" s="161"/>
      <c r="H48" s="161"/>
      <c r="I48" s="161"/>
      <c r="J48" s="3"/>
      <c r="K48" s="13"/>
      <c r="L48" s="172"/>
      <c r="M48" s="160"/>
      <c r="N48" s="160"/>
    </row>
    <row r="49" spans="7:13" x14ac:dyDescent="0.2">
      <c r="G49" s="84"/>
      <c r="H49" s="84"/>
      <c r="I49" s="84"/>
      <c r="J49" s="84"/>
      <c r="K49" s="84"/>
    </row>
    <row r="51" spans="7:13" x14ac:dyDescent="0.2">
      <c r="G51" s="84"/>
      <c r="H51" s="84"/>
      <c r="I51" s="84"/>
      <c r="J51" s="84"/>
      <c r="K51" s="84"/>
      <c r="L51" s="84"/>
      <c r="M51" s="84"/>
    </row>
  </sheetData>
  <pageMargins left="0.35433070866141736" right="0.27559055118110237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Q34" sqref="Q34"/>
    </sheetView>
  </sheetViews>
  <sheetFormatPr defaultRowHeight="12.75" x14ac:dyDescent="0.2"/>
  <cols>
    <col min="1" max="1" width="1.85546875" style="155" customWidth="1"/>
    <col min="2" max="3" width="9.140625" style="155"/>
    <col min="4" max="4" width="13.85546875" style="155" customWidth="1"/>
    <col min="5" max="5" width="10.85546875" style="155" customWidth="1"/>
    <col min="6" max="6" width="9.140625" style="155"/>
    <col min="7" max="7" width="11.85546875" style="155" customWidth="1"/>
    <col min="8" max="8" width="9.7109375" style="155" bestFit="1" customWidth="1"/>
    <col min="9" max="16384" width="9.140625" style="155"/>
  </cols>
  <sheetData>
    <row r="1" spans="2:8" x14ac:dyDescent="0.2">
      <c r="B1" s="155" t="s">
        <v>1</v>
      </c>
    </row>
    <row r="2" spans="2:8" s="159" customFormat="1" ht="15.75" x14ac:dyDescent="0.25">
      <c r="B2" s="219" t="s">
        <v>18</v>
      </c>
      <c r="C2" s="157"/>
      <c r="D2" s="157"/>
      <c r="E2" s="157"/>
      <c r="F2" s="157"/>
      <c r="G2" s="157"/>
      <c r="H2" s="157"/>
    </row>
    <row r="3" spans="2:8" s="159" customFormat="1" ht="15.75" x14ac:dyDescent="0.25">
      <c r="B3" s="220" t="s">
        <v>19</v>
      </c>
      <c r="C3" s="157"/>
      <c r="D3" s="157"/>
      <c r="E3" s="157"/>
      <c r="F3" s="157"/>
      <c r="G3" s="157"/>
      <c r="H3" s="157"/>
    </row>
    <row r="4" spans="2:8" s="159" customFormat="1" ht="15.75" x14ac:dyDescent="0.25">
      <c r="B4" s="219" t="s">
        <v>73</v>
      </c>
      <c r="C4" s="156"/>
      <c r="D4" s="156"/>
      <c r="E4" s="156"/>
      <c r="F4" s="158"/>
      <c r="G4" s="158"/>
      <c r="H4" s="158"/>
    </row>
    <row r="5" spans="2:8" x14ac:dyDescent="0.2">
      <c r="B5" s="181" t="s">
        <v>2</v>
      </c>
      <c r="C5" s="181"/>
      <c r="D5" s="181"/>
      <c r="E5" s="181"/>
      <c r="F5" s="182"/>
      <c r="G5" s="182"/>
      <c r="H5" s="182"/>
    </row>
    <row r="6" spans="2:8" x14ac:dyDescent="0.2">
      <c r="B6" s="183"/>
      <c r="C6" s="183"/>
      <c r="D6" s="183"/>
      <c r="E6" s="183"/>
      <c r="F6" s="183"/>
      <c r="G6" s="183"/>
      <c r="H6" s="183"/>
    </row>
    <row r="7" spans="2:8" x14ac:dyDescent="0.2">
      <c r="B7" s="183"/>
      <c r="C7" s="183"/>
      <c r="D7" s="183"/>
      <c r="E7" s="183"/>
      <c r="F7" s="183"/>
      <c r="G7" s="183"/>
      <c r="H7" s="183"/>
    </row>
    <row r="8" spans="2:8" ht="21.75" customHeight="1" x14ac:dyDescent="0.2">
      <c r="B8" s="184"/>
    </row>
    <row r="9" spans="2:8" x14ac:dyDescent="0.2">
      <c r="B9" s="181"/>
    </row>
    <row r="27" spans="2:2" x14ac:dyDescent="0.2">
      <c r="B27" s="155" t="s">
        <v>1</v>
      </c>
    </row>
    <row r="40" spans="3:24" ht="36" x14ac:dyDescent="0.2">
      <c r="C40" s="185"/>
      <c r="D40" s="216" t="s">
        <v>70</v>
      </c>
      <c r="E40" s="217" t="s">
        <v>71</v>
      </c>
      <c r="F40" s="218" t="s">
        <v>46</v>
      </c>
      <c r="G40" s="216" t="s">
        <v>61</v>
      </c>
      <c r="H40" s="217" t="s">
        <v>62</v>
      </c>
      <c r="I40" s="217" t="s">
        <v>63</v>
      </c>
      <c r="J40" s="186"/>
      <c r="K40" s="187"/>
      <c r="L40" s="184"/>
      <c r="M40" s="184"/>
      <c r="N40" s="184"/>
      <c r="O40" s="184"/>
    </row>
    <row r="41" spans="3:24" x14ac:dyDescent="0.2">
      <c r="C41" s="185" t="s">
        <v>15</v>
      </c>
      <c r="D41" s="188">
        <f>[1]Özet!I11</f>
        <v>18565115.31126</v>
      </c>
      <c r="E41" s="188">
        <f>[1]Özet!I8</f>
        <v>1222679.90903</v>
      </c>
      <c r="F41" s="188">
        <f>[1]Özet!I29</f>
        <v>15458292.016989999</v>
      </c>
      <c r="G41" s="188">
        <f>[1]Özet!I44</f>
        <v>765441</v>
      </c>
      <c r="H41" s="188">
        <f>[1]Özet!I45</f>
        <v>122828</v>
      </c>
      <c r="I41" s="188">
        <f>SUM(D41:H41)</f>
        <v>36134356.237279996</v>
      </c>
      <c r="J41" s="186"/>
      <c r="K41" s="160"/>
      <c r="L41" s="160"/>
      <c r="M41" s="160"/>
      <c r="N41" s="160"/>
      <c r="O41" s="160"/>
    </row>
    <row r="42" spans="3:24" x14ac:dyDescent="0.2">
      <c r="C42" s="185" t="s">
        <v>16</v>
      </c>
      <c r="D42" s="188">
        <v>11627224.27359</v>
      </c>
      <c r="E42" s="188">
        <v>633218.57545</v>
      </c>
      <c r="F42" s="188">
        <v>10305671.19686</v>
      </c>
      <c r="G42" s="188">
        <v>843302</v>
      </c>
      <c r="H42" s="188">
        <v>69141.38</v>
      </c>
      <c r="I42" s="188">
        <f>SUM(D42:H42)</f>
        <v>23478557.425900001</v>
      </c>
      <c r="J42" s="186"/>
      <c r="K42" s="160"/>
      <c r="L42" s="160"/>
      <c r="M42" s="160"/>
      <c r="N42" s="160"/>
      <c r="O42" s="189"/>
      <c r="P42" s="190"/>
      <c r="Q42" s="190"/>
      <c r="R42" s="190"/>
      <c r="S42" s="191"/>
      <c r="T42" s="192"/>
      <c r="U42" s="191"/>
      <c r="V42" s="192"/>
      <c r="W42" s="58"/>
      <c r="X42" s="193"/>
    </row>
    <row r="43" spans="3:24" x14ac:dyDescent="0.2">
      <c r="C43" s="50" t="s">
        <v>72</v>
      </c>
      <c r="D43" s="60">
        <f>(D41-D42)/D42</f>
        <v>0.59669366259913637</v>
      </c>
      <c r="E43" s="60">
        <f>(E41-E42)/E42</f>
        <v>0.93089709688490463</v>
      </c>
      <c r="F43" s="60">
        <f t="shared" ref="F43:H43" si="0">(F41-F42)/F42</f>
        <v>0.49997915921283537</v>
      </c>
      <c r="G43" s="61">
        <f t="shared" si="0"/>
        <v>-9.232872683807225E-2</v>
      </c>
      <c r="H43" s="61">
        <f t="shared" si="0"/>
        <v>0.77647596851552558</v>
      </c>
      <c r="I43" s="60">
        <f>(I41-I42)/I42</f>
        <v>0.53903647408162092</v>
      </c>
      <c r="J43" s="186"/>
      <c r="K43" s="62"/>
      <c r="L43" s="62"/>
      <c r="M43" s="62"/>
      <c r="N43" s="62"/>
      <c r="O43" s="190"/>
      <c r="P43" s="194"/>
      <c r="Q43" s="190"/>
      <c r="R43" s="190"/>
      <c r="S43" s="195"/>
      <c r="T43" s="196"/>
      <c r="U43" s="195"/>
      <c r="V43" s="196"/>
      <c r="W43" s="66"/>
      <c r="X43" s="193"/>
    </row>
    <row r="44" spans="3:24" ht="8.25" customHeight="1" x14ac:dyDescent="0.2">
      <c r="C44" s="185"/>
      <c r="D44" s="186"/>
      <c r="E44" s="186"/>
      <c r="F44" s="186"/>
      <c r="G44" s="186"/>
      <c r="H44" s="186"/>
      <c r="I44" s="186"/>
      <c r="J44" s="186"/>
      <c r="K44" s="62"/>
      <c r="L44" s="62"/>
      <c r="M44" s="62"/>
      <c r="N44" s="62"/>
      <c r="O44" s="190"/>
      <c r="P44" s="194"/>
      <c r="Q44" s="190"/>
      <c r="R44" s="190"/>
      <c r="S44" s="195"/>
      <c r="T44" s="196"/>
      <c r="U44" s="195"/>
      <c r="V44" s="196"/>
      <c r="W44" s="66"/>
      <c r="X44" s="193"/>
    </row>
    <row r="45" spans="3:24" x14ac:dyDescent="0.2">
      <c r="C45" s="185" t="s">
        <v>15</v>
      </c>
      <c r="D45" s="67">
        <f>D41/I41</f>
        <v>0.51378015950665468</v>
      </c>
      <c r="E45" s="67">
        <f>E41/I41</f>
        <v>3.3837046964422045E-2</v>
      </c>
      <c r="F45" s="67">
        <f>F41/I41</f>
        <v>0.42780039902970796</v>
      </c>
      <c r="G45" s="67">
        <f>G41/I41</f>
        <v>2.1183191834763911E-2</v>
      </c>
      <c r="H45" s="67">
        <f>H41/I41</f>
        <v>3.3992026644514492E-3</v>
      </c>
      <c r="I45" s="67">
        <f>I41/I41</f>
        <v>1</v>
      </c>
      <c r="J45" s="186"/>
      <c r="O45" s="189"/>
      <c r="P45" s="194"/>
      <c r="Q45" s="190"/>
      <c r="R45" s="190"/>
      <c r="S45" s="191"/>
      <c r="T45" s="192"/>
      <c r="U45" s="191"/>
      <c r="V45" s="192"/>
      <c r="W45" s="58"/>
      <c r="X45" s="193"/>
    </row>
    <row r="46" spans="3:24" x14ac:dyDescent="0.2">
      <c r="C46" s="185" t="s">
        <v>16</v>
      </c>
      <c r="D46" s="67">
        <f>D42/$I$42</f>
        <v>0.49522737119971483</v>
      </c>
      <c r="E46" s="67">
        <f t="shared" ref="E46:I46" si="1">E42/$I$42</f>
        <v>2.6970080144339485E-2</v>
      </c>
      <c r="F46" s="67">
        <f t="shared" si="1"/>
        <v>0.43893971038831636</v>
      </c>
      <c r="G46" s="67">
        <f t="shared" si="1"/>
        <v>3.5917964834999816E-2</v>
      </c>
      <c r="H46" s="67">
        <f t="shared" si="1"/>
        <v>2.9448734326295439E-3</v>
      </c>
      <c r="I46" s="67">
        <f t="shared" si="1"/>
        <v>1</v>
      </c>
      <c r="J46" s="186"/>
      <c r="O46" s="190"/>
      <c r="P46" s="197"/>
      <c r="Q46" s="190"/>
      <c r="R46" s="190"/>
      <c r="S46" s="195"/>
      <c r="T46" s="196"/>
      <c r="U46" s="195"/>
      <c r="V46" s="196"/>
      <c r="W46" s="66"/>
      <c r="X46" s="193"/>
    </row>
    <row r="47" spans="3:24" x14ac:dyDescent="0.2">
      <c r="C47" s="198"/>
      <c r="O47" s="190"/>
      <c r="P47" s="194"/>
      <c r="Q47" s="190"/>
      <c r="R47" s="190"/>
      <c r="S47" s="195"/>
      <c r="T47" s="196"/>
      <c r="U47" s="195"/>
      <c r="V47" s="196"/>
      <c r="W47" s="66"/>
      <c r="X47" s="193"/>
    </row>
    <row r="48" spans="3:24" x14ac:dyDescent="0.2">
      <c r="C48" s="198"/>
      <c r="D48" s="70"/>
      <c r="E48" s="70"/>
      <c r="F48" s="70"/>
      <c r="G48" s="71"/>
      <c r="H48" s="70"/>
      <c r="I48" s="70"/>
      <c r="O48" s="190"/>
      <c r="P48" s="194"/>
      <c r="Q48" s="190"/>
      <c r="R48" s="190"/>
      <c r="S48" s="195"/>
      <c r="T48" s="196"/>
      <c r="U48" s="195"/>
      <c r="V48" s="196"/>
      <c r="W48" s="66"/>
      <c r="X48" s="193"/>
    </row>
    <row r="49" spans="4:24" x14ac:dyDescent="0.2">
      <c r="O49" s="190"/>
      <c r="P49" s="194"/>
      <c r="Q49" s="190"/>
      <c r="R49" s="190"/>
      <c r="S49" s="195"/>
      <c r="T49" s="196"/>
      <c r="U49" s="195"/>
      <c r="V49" s="196"/>
      <c r="W49" s="66"/>
      <c r="X49" s="193"/>
    </row>
    <row r="50" spans="4:24" x14ac:dyDescent="0.2">
      <c r="D50" s="199"/>
      <c r="E50" s="200"/>
      <c r="F50" s="201"/>
      <c r="G50" s="200"/>
      <c r="H50" s="200"/>
      <c r="I50" s="200"/>
      <c r="J50" s="160"/>
      <c r="O50" s="190"/>
      <c r="P50" s="194"/>
      <c r="Q50" s="194"/>
      <c r="R50" s="194"/>
      <c r="S50" s="195"/>
      <c r="T50" s="196"/>
      <c r="U50" s="195"/>
      <c r="V50" s="196"/>
      <c r="W50" s="66"/>
      <c r="X50" s="193"/>
    </row>
    <row r="51" spans="4:24" x14ac:dyDescent="0.2">
      <c r="D51" s="202"/>
      <c r="E51" s="203"/>
      <c r="F51" s="203"/>
      <c r="G51" s="203"/>
      <c r="H51" s="203"/>
      <c r="I51" s="203"/>
      <c r="J51" s="160"/>
      <c r="O51" s="190"/>
      <c r="P51" s="194"/>
      <c r="Q51" s="194"/>
      <c r="R51" s="194"/>
      <c r="S51" s="195"/>
      <c r="T51" s="196"/>
      <c r="U51" s="195"/>
      <c r="V51" s="196"/>
      <c r="W51" s="66"/>
      <c r="X51" s="193"/>
    </row>
    <row r="52" spans="4:24" x14ac:dyDescent="0.2">
      <c r="D52" s="202"/>
      <c r="E52" s="203"/>
      <c r="F52" s="203"/>
      <c r="G52" s="203"/>
      <c r="H52" s="203"/>
      <c r="I52" s="203"/>
      <c r="J52" s="160"/>
      <c r="O52" s="190"/>
      <c r="P52" s="194"/>
      <c r="Q52" s="194"/>
      <c r="R52" s="194"/>
      <c r="S52" s="195"/>
      <c r="T52" s="196"/>
      <c r="U52" s="195"/>
      <c r="V52" s="196"/>
      <c r="W52" s="66"/>
      <c r="X52" s="193"/>
    </row>
    <row r="53" spans="4:24" x14ac:dyDescent="0.2">
      <c r="D53" s="160"/>
      <c r="E53" s="160"/>
      <c r="F53" s="160"/>
      <c r="G53" s="160"/>
      <c r="H53" s="160"/>
      <c r="I53" s="160"/>
      <c r="J53" s="160"/>
      <c r="O53" s="190"/>
      <c r="P53" s="194"/>
      <c r="Q53" s="194"/>
      <c r="R53" s="194"/>
      <c r="S53" s="195"/>
      <c r="T53" s="196"/>
      <c r="U53" s="195"/>
      <c r="V53" s="196"/>
      <c r="W53" s="66"/>
      <c r="X53" s="193"/>
    </row>
    <row r="54" spans="4:24" x14ac:dyDescent="0.2">
      <c r="D54" s="160"/>
      <c r="E54" s="160"/>
      <c r="F54" s="160"/>
      <c r="G54" s="160"/>
      <c r="H54" s="160"/>
      <c r="I54" s="160"/>
      <c r="J54" s="160"/>
      <c r="O54" s="190"/>
      <c r="P54" s="194"/>
      <c r="Q54" s="194"/>
      <c r="R54" s="194"/>
      <c r="S54" s="195"/>
      <c r="T54" s="196"/>
      <c r="U54" s="195"/>
      <c r="V54" s="196"/>
      <c r="W54" s="66"/>
      <c r="X54" s="193"/>
    </row>
    <row r="55" spans="4:24" x14ac:dyDescent="0.2">
      <c r="O55" s="190"/>
      <c r="P55" s="194"/>
      <c r="Q55" s="194"/>
      <c r="R55" s="194"/>
      <c r="S55" s="195"/>
      <c r="T55" s="196"/>
      <c r="U55" s="195"/>
      <c r="V55" s="196"/>
      <c r="W55" s="66"/>
      <c r="X55" s="193"/>
    </row>
    <row r="56" spans="4:24" x14ac:dyDescent="0.2">
      <c r="O56" s="190"/>
      <c r="P56" s="194"/>
      <c r="Q56" s="194"/>
      <c r="R56" s="194"/>
      <c r="S56" s="195"/>
      <c r="T56" s="196"/>
      <c r="U56" s="195"/>
      <c r="V56" s="196"/>
      <c r="W56" s="66"/>
      <c r="X56" s="193"/>
    </row>
    <row r="57" spans="4:24" x14ac:dyDescent="0.2">
      <c r="O57" s="190"/>
      <c r="P57" s="194"/>
      <c r="Q57" s="194"/>
      <c r="R57" s="194"/>
      <c r="S57" s="195"/>
      <c r="T57" s="196"/>
      <c r="U57" s="195"/>
      <c r="V57" s="196"/>
      <c r="W57" s="66"/>
      <c r="X57" s="193"/>
    </row>
    <row r="58" spans="4:24" x14ac:dyDescent="0.2">
      <c r="O58" s="190"/>
      <c r="P58" s="194"/>
      <c r="Q58" s="194"/>
      <c r="R58" s="194"/>
      <c r="S58" s="195"/>
      <c r="T58" s="196"/>
      <c r="U58" s="195"/>
      <c r="V58" s="196"/>
      <c r="W58" s="66"/>
      <c r="X58" s="193"/>
    </row>
    <row r="59" spans="4:24" x14ac:dyDescent="0.2">
      <c r="O59" s="190"/>
      <c r="P59" s="194"/>
      <c r="Q59" s="194"/>
      <c r="R59" s="194"/>
      <c r="S59" s="195"/>
      <c r="T59" s="196"/>
      <c r="U59" s="195"/>
      <c r="V59" s="196"/>
      <c r="W59" s="66"/>
      <c r="X59" s="193"/>
    </row>
    <row r="60" spans="4:24" x14ac:dyDescent="0.2">
      <c r="O60" s="190"/>
      <c r="P60" s="194"/>
      <c r="Q60" s="194"/>
      <c r="R60" s="194"/>
      <c r="S60" s="195"/>
      <c r="T60" s="196"/>
      <c r="U60" s="195"/>
      <c r="V60" s="196"/>
      <c r="W60" s="66"/>
      <c r="X60" s="193"/>
    </row>
    <row r="61" spans="4:24" x14ac:dyDescent="0.2">
      <c r="O61" s="190"/>
      <c r="P61" s="194"/>
      <c r="Q61" s="194"/>
      <c r="R61" s="194"/>
      <c r="S61" s="195"/>
      <c r="T61" s="196"/>
      <c r="U61" s="195"/>
      <c r="V61" s="196"/>
      <c r="W61" s="66"/>
      <c r="X61" s="193"/>
    </row>
    <row r="62" spans="4:24" x14ac:dyDescent="0.2">
      <c r="O62" s="190"/>
      <c r="P62" s="194"/>
      <c r="Q62" s="194"/>
      <c r="R62" s="194"/>
      <c r="S62" s="195"/>
      <c r="T62" s="196"/>
      <c r="U62" s="195"/>
      <c r="V62" s="196"/>
      <c r="W62" s="66"/>
      <c r="X62" s="193"/>
    </row>
    <row r="63" spans="4:24" x14ac:dyDescent="0.2">
      <c r="O63" s="189"/>
      <c r="P63" s="194"/>
      <c r="Q63" s="194"/>
      <c r="R63" s="194"/>
      <c r="S63" s="191"/>
      <c r="T63" s="192"/>
      <c r="U63" s="191"/>
      <c r="V63" s="192"/>
      <c r="W63" s="58"/>
      <c r="X63" s="193"/>
    </row>
    <row r="64" spans="4:24" x14ac:dyDescent="0.2">
      <c r="O64" s="190"/>
      <c r="P64" s="194"/>
      <c r="Q64" s="194"/>
      <c r="R64" s="194"/>
      <c r="S64" s="195"/>
      <c r="T64" s="196"/>
      <c r="U64" s="195"/>
      <c r="V64" s="196"/>
      <c r="W64" s="66"/>
      <c r="X64" s="193"/>
    </row>
    <row r="65" spans="15:24" x14ac:dyDescent="0.2">
      <c r="O65" s="190"/>
      <c r="P65" s="194"/>
      <c r="Q65" s="194"/>
      <c r="R65" s="194"/>
      <c r="S65" s="195"/>
      <c r="T65" s="196"/>
      <c r="U65" s="195"/>
      <c r="V65" s="196"/>
      <c r="W65" s="66"/>
      <c r="X65" s="193"/>
    </row>
    <row r="66" spans="15:24" x14ac:dyDescent="0.2">
      <c r="O66" s="190"/>
      <c r="P66" s="194"/>
      <c r="Q66" s="194"/>
      <c r="R66" s="194"/>
      <c r="S66" s="195"/>
      <c r="T66" s="196"/>
      <c r="U66" s="195"/>
      <c r="V66" s="196"/>
      <c r="W66" s="66"/>
      <c r="X66" s="193"/>
    </row>
    <row r="67" spans="15:24" x14ac:dyDescent="0.2">
      <c r="O67" s="190"/>
      <c r="P67" s="194"/>
      <c r="Q67" s="194"/>
      <c r="R67" s="194"/>
      <c r="S67" s="195"/>
      <c r="T67" s="196"/>
      <c r="U67" s="195"/>
      <c r="V67" s="196"/>
      <c r="W67" s="66"/>
      <c r="X67" s="193"/>
    </row>
    <row r="68" spans="15:24" x14ac:dyDescent="0.2">
      <c r="O68" s="190"/>
      <c r="P68" s="194"/>
      <c r="Q68" s="194"/>
      <c r="R68" s="194"/>
      <c r="S68" s="195"/>
      <c r="T68" s="196"/>
      <c r="U68" s="195"/>
      <c r="V68" s="196"/>
      <c r="W68" s="66"/>
      <c r="X68" s="193"/>
    </row>
    <row r="69" spans="15:24" x14ac:dyDescent="0.2">
      <c r="O69" s="190"/>
      <c r="P69" s="194"/>
      <c r="Q69" s="194"/>
      <c r="R69" s="194"/>
      <c r="S69" s="195"/>
      <c r="T69" s="196"/>
      <c r="U69" s="195"/>
      <c r="V69" s="196"/>
      <c r="W69" s="66"/>
      <c r="X69" s="193"/>
    </row>
    <row r="70" spans="15:24" x14ac:dyDescent="0.2">
      <c r="O70" s="190"/>
      <c r="P70" s="194"/>
      <c r="Q70" s="194"/>
      <c r="R70" s="194"/>
      <c r="S70" s="195"/>
      <c r="T70" s="196"/>
      <c r="U70" s="195"/>
      <c r="V70" s="196"/>
      <c r="W70" s="66"/>
      <c r="X70" s="193"/>
    </row>
    <row r="71" spans="15:24" x14ac:dyDescent="0.2">
      <c r="O71" s="190"/>
      <c r="P71" s="194"/>
      <c r="Q71" s="194"/>
      <c r="R71" s="194"/>
      <c r="S71" s="195"/>
      <c r="T71" s="196"/>
      <c r="U71" s="195"/>
      <c r="V71" s="196"/>
      <c r="W71" s="66"/>
      <c r="X71" s="193"/>
    </row>
    <row r="72" spans="15:24" x14ac:dyDescent="0.2">
      <c r="O72" s="190"/>
      <c r="P72" s="194"/>
      <c r="Q72" s="194"/>
      <c r="R72" s="194"/>
      <c r="S72" s="195"/>
      <c r="T72" s="196"/>
      <c r="U72" s="195"/>
      <c r="V72" s="196"/>
      <c r="W72" s="66"/>
      <c r="X72" s="193"/>
    </row>
    <row r="73" spans="15:24" x14ac:dyDescent="0.2">
      <c r="O73" s="190"/>
      <c r="P73" s="194"/>
      <c r="Q73" s="194"/>
      <c r="R73" s="194"/>
      <c r="S73" s="195"/>
      <c r="T73" s="196"/>
      <c r="U73" s="195"/>
      <c r="V73" s="196"/>
      <c r="W73" s="66"/>
      <c r="X73" s="193"/>
    </row>
    <row r="74" spans="15:24" x14ac:dyDescent="0.2">
      <c r="O74" s="190"/>
      <c r="P74" s="194"/>
      <c r="Q74" s="194"/>
      <c r="R74" s="194"/>
      <c r="S74" s="195"/>
      <c r="T74" s="196"/>
      <c r="U74" s="195"/>
      <c r="V74" s="196"/>
      <c r="W74" s="66"/>
      <c r="X74" s="193"/>
    </row>
    <row r="75" spans="15:24" x14ac:dyDescent="0.2">
      <c r="O75" s="190"/>
      <c r="P75" s="194"/>
      <c r="Q75" s="194"/>
      <c r="R75" s="194"/>
      <c r="S75" s="195"/>
      <c r="T75" s="196"/>
      <c r="U75" s="195"/>
      <c r="V75" s="196"/>
      <c r="W75" s="66"/>
      <c r="X75" s="193"/>
    </row>
    <row r="76" spans="15:24" x14ac:dyDescent="0.2">
      <c r="O76" s="190"/>
      <c r="P76" s="194"/>
      <c r="Q76" s="194"/>
      <c r="R76" s="194"/>
      <c r="S76" s="195"/>
      <c r="T76" s="196"/>
      <c r="U76" s="195"/>
      <c r="V76" s="196"/>
      <c r="W76" s="66"/>
      <c r="X76" s="193"/>
    </row>
    <row r="77" spans="15:24" x14ac:dyDescent="0.2">
      <c r="O77" s="190"/>
      <c r="P77" s="194"/>
      <c r="Q77" s="194"/>
      <c r="R77" s="194"/>
      <c r="S77" s="195"/>
      <c r="T77" s="196"/>
      <c r="U77" s="195"/>
      <c r="V77" s="196"/>
      <c r="W77" s="66"/>
      <c r="X77" s="193"/>
    </row>
    <row r="78" spans="15:24" x14ac:dyDescent="0.2">
      <c r="O78" s="189"/>
      <c r="P78" s="194"/>
      <c r="Q78" s="194"/>
      <c r="R78" s="194"/>
      <c r="S78" s="204"/>
      <c r="T78" s="192"/>
      <c r="U78" s="204"/>
      <c r="V78" s="192"/>
      <c r="W78" s="58"/>
      <c r="X78" s="193"/>
    </row>
    <row r="79" spans="15:24" x14ac:dyDescent="0.2">
      <c r="O79" s="189"/>
      <c r="P79" s="205"/>
      <c r="Q79" s="205"/>
      <c r="R79" s="205"/>
      <c r="S79" s="191"/>
      <c r="T79" s="206"/>
      <c r="U79" s="191"/>
      <c r="V79" s="206"/>
      <c r="W79" s="80"/>
      <c r="X79" s="193"/>
    </row>
    <row r="80" spans="15:24" x14ac:dyDescent="0.2">
      <c r="O80" s="193"/>
      <c r="P80" s="193"/>
      <c r="Q80" s="193"/>
      <c r="R80" s="193"/>
      <c r="S80" s="193"/>
      <c r="T80" s="193"/>
      <c r="U80" s="193"/>
      <c r="V80" s="193"/>
      <c r="W80" s="193"/>
      <c r="X80" s="193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O37" sqref="O37"/>
    </sheetView>
  </sheetViews>
  <sheetFormatPr defaultRowHeight="12.75" x14ac:dyDescent="0.2"/>
  <cols>
    <col min="1" max="1" width="1.85546875" style="18" customWidth="1"/>
    <col min="2" max="3" width="9.140625" style="18"/>
    <col min="4" max="4" width="14.42578125" style="18" customWidth="1"/>
    <col min="5" max="5" width="10.85546875" style="18" customWidth="1"/>
    <col min="6" max="6" width="9.140625" style="18"/>
    <col min="7" max="7" width="11.85546875" style="18" customWidth="1"/>
    <col min="8" max="8" width="9.7109375" style="18" bestFit="1" customWidth="1"/>
    <col min="9" max="16384" width="9.140625" style="18"/>
  </cols>
  <sheetData>
    <row r="1" spans="2:8" x14ac:dyDescent="0.2">
      <c r="B1" s="18" t="s">
        <v>1</v>
      </c>
    </row>
    <row r="2" spans="2:8" s="22" customFormat="1" ht="15.75" x14ac:dyDescent="0.25">
      <c r="B2" s="219" t="s">
        <v>18</v>
      </c>
      <c r="C2" s="20"/>
      <c r="D2" s="20"/>
      <c r="E2" s="20"/>
      <c r="F2" s="20"/>
      <c r="G2" s="20"/>
      <c r="H2" s="20"/>
    </row>
    <row r="3" spans="2:8" s="22" customFormat="1" ht="15.75" x14ac:dyDescent="0.25">
      <c r="B3" s="220" t="s">
        <v>19</v>
      </c>
      <c r="C3" s="20"/>
      <c r="D3" s="20"/>
      <c r="E3" s="20"/>
      <c r="F3" s="20"/>
      <c r="G3" s="20"/>
      <c r="H3" s="20"/>
    </row>
    <row r="4" spans="2:8" s="22" customFormat="1" ht="15.75" x14ac:dyDescent="0.25">
      <c r="B4" s="219" t="s">
        <v>21</v>
      </c>
      <c r="C4" s="19"/>
      <c r="D4" s="19"/>
      <c r="E4" s="19"/>
      <c r="F4" s="21"/>
      <c r="G4" s="21"/>
      <c r="H4" s="21"/>
    </row>
    <row r="5" spans="2:8" x14ac:dyDescent="0.2">
      <c r="B5" s="209" t="s">
        <v>2</v>
      </c>
      <c r="C5" s="46"/>
      <c r="D5" s="46"/>
      <c r="E5" s="46"/>
      <c r="F5" s="47"/>
      <c r="G5" s="47"/>
      <c r="H5" s="47"/>
    </row>
    <row r="6" spans="2:8" x14ac:dyDescent="0.2">
      <c r="B6" s="48"/>
      <c r="C6" s="48"/>
      <c r="D6" s="48"/>
      <c r="E6" s="48"/>
      <c r="F6" s="48"/>
      <c r="G6" s="48"/>
      <c r="H6" s="48"/>
    </row>
    <row r="7" spans="2:8" x14ac:dyDescent="0.2">
      <c r="B7" s="48"/>
      <c r="C7" s="48"/>
      <c r="D7" s="48"/>
      <c r="E7" s="48"/>
      <c r="F7" s="48"/>
      <c r="G7" s="48"/>
      <c r="H7" s="48"/>
    </row>
    <row r="8" spans="2:8" ht="21.75" customHeight="1" x14ac:dyDescent="0.2">
      <c r="B8" s="49"/>
    </row>
    <row r="9" spans="2:8" x14ac:dyDescent="0.2">
      <c r="B9" s="46"/>
    </row>
    <row r="27" spans="2:2" x14ac:dyDescent="0.2">
      <c r="B27" s="18" t="s">
        <v>1</v>
      </c>
    </row>
    <row r="40" spans="3:24" ht="36" x14ac:dyDescent="0.2">
      <c r="C40" s="50"/>
      <c r="D40" s="216" t="s">
        <v>70</v>
      </c>
      <c r="E40" s="217" t="s">
        <v>71</v>
      </c>
      <c r="F40" s="218" t="s">
        <v>46</v>
      </c>
      <c r="G40" s="216" t="s">
        <v>61</v>
      </c>
      <c r="H40" s="217" t="s">
        <v>62</v>
      </c>
      <c r="I40" s="217" t="s">
        <v>63</v>
      </c>
      <c r="J40" s="51"/>
      <c r="K40" s="52"/>
      <c r="L40" s="49"/>
      <c r="M40" s="49"/>
      <c r="N40" s="49"/>
      <c r="O40" s="49"/>
    </row>
    <row r="41" spans="3:24" x14ac:dyDescent="0.2">
      <c r="C41" s="50" t="s">
        <v>5</v>
      </c>
      <c r="D41" s="53">
        <v>3217299.67955</v>
      </c>
      <c r="E41" s="53">
        <v>202393.63384999998</v>
      </c>
      <c r="F41" s="53">
        <v>3347350.9857599996</v>
      </c>
      <c r="G41" s="53">
        <v>71620</v>
      </c>
      <c r="H41" s="53">
        <v>17579</v>
      </c>
      <c r="I41" s="53">
        <v>6856243.2991599999</v>
      </c>
      <c r="J41" s="51"/>
      <c r="K41" s="23"/>
      <c r="L41" s="23"/>
      <c r="M41" s="23"/>
      <c r="N41" s="23"/>
      <c r="O41" s="23"/>
    </row>
    <row r="42" spans="3:24" x14ac:dyDescent="0.2">
      <c r="C42" s="50" t="s">
        <v>3</v>
      </c>
      <c r="D42" s="53">
        <v>2149559.8274000003</v>
      </c>
      <c r="E42" s="53">
        <v>86927.15655</v>
      </c>
      <c r="F42" s="53">
        <v>1826572.7459800001</v>
      </c>
      <c r="G42" s="53">
        <v>0</v>
      </c>
      <c r="H42" s="53">
        <v>151734</v>
      </c>
      <c r="I42" s="53">
        <v>4214793.7299300004</v>
      </c>
      <c r="J42" s="51"/>
      <c r="K42" s="23"/>
      <c r="L42" s="23"/>
      <c r="M42" s="23"/>
      <c r="N42" s="23"/>
      <c r="O42" s="54"/>
      <c r="P42" s="55"/>
      <c r="Q42" s="55"/>
      <c r="R42" s="55"/>
      <c r="S42" s="56"/>
      <c r="T42" s="57"/>
      <c r="U42" s="56"/>
      <c r="V42" s="57"/>
      <c r="W42" s="58"/>
      <c r="X42" s="59"/>
    </row>
    <row r="43" spans="3:24" x14ac:dyDescent="0.2">
      <c r="C43" s="50" t="s">
        <v>72</v>
      </c>
      <c r="D43" s="60">
        <v>0.49672488224786199</v>
      </c>
      <c r="E43" s="60">
        <v>1.3283130598386055</v>
      </c>
      <c r="F43" s="60">
        <v>0.83258564058124351</v>
      </c>
      <c r="G43" s="61">
        <v>0</v>
      </c>
      <c r="H43" s="61">
        <v>-0.88414593960483479</v>
      </c>
      <c r="I43" s="60">
        <v>0.62670909621806548</v>
      </c>
      <c r="J43" s="51"/>
      <c r="K43" s="62"/>
      <c r="L43" s="62"/>
      <c r="M43" s="62"/>
      <c r="N43" s="62"/>
      <c r="O43" s="55"/>
      <c r="P43" s="63"/>
      <c r="Q43" s="55"/>
      <c r="R43" s="55"/>
      <c r="S43" s="64"/>
      <c r="T43" s="65"/>
      <c r="U43" s="64"/>
      <c r="V43" s="65"/>
      <c r="W43" s="66"/>
      <c r="X43" s="59"/>
    </row>
    <row r="44" spans="3:24" ht="8.25" customHeight="1" x14ac:dyDescent="0.2">
      <c r="C44" s="50"/>
      <c r="D44" s="51"/>
      <c r="E44" s="51"/>
      <c r="F44" s="51"/>
      <c r="G44" s="51"/>
      <c r="H44" s="51"/>
      <c r="I44" s="51"/>
      <c r="J44" s="51"/>
      <c r="K44" s="62"/>
      <c r="L44" s="62"/>
      <c r="M44" s="62"/>
      <c r="N44" s="62"/>
      <c r="O44" s="55"/>
      <c r="P44" s="63"/>
      <c r="Q44" s="55"/>
      <c r="R44" s="55"/>
      <c r="S44" s="64"/>
      <c r="T44" s="65"/>
      <c r="U44" s="64"/>
      <c r="V44" s="65"/>
      <c r="W44" s="66"/>
      <c r="X44" s="59"/>
    </row>
    <row r="45" spans="3:24" x14ac:dyDescent="0.2">
      <c r="C45" s="50" t="s">
        <v>5</v>
      </c>
      <c r="D45" s="67">
        <v>0.46925109555901712</v>
      </c>
      <c r="E45" s="67">
        <v>2.9519610815852533E-2</v>
      </c>
      <c r="F45" s="67">
        <v>0.48821939941514386</v>
      </c>
      <c r="G45" s="67">
        <v>1.044595369140045E-2</v>
      </c>
      <c r="H45" s="67">
        <v>2.5639405185859886E-3</v>
      </c>
      <c r="I45" s="67">
        <v>1</v>
      </c>
      <c r="J45" s="51"/>
      <c r="O45" s="54"/>
      <c r="P45" s="63"/>
      <c r="Q45" s="55"/>
      <c r="R45" s="55"/>
      <c r="S45" s="56"/>
      <c r="T45" s="57"/>
      <c r="U45" s="56"/>
      <c r="V45" s="57"/>
      <c r="W45" s="58"/>
      <c r="X45" s="59"/>
    </row>
    <row r="46" spans="3:24" x14ac:dyDescent="0.2">
      <c r="C46" s="50" t="s">
        <v>3</v>
      </c>
      <c r="D46" s="67">
        <v>0.51000356485670784</v>
      </c>
      <c r="E46" s="67">
        <v>2.0624296731940828E-2</v>
      </c>
      <c r="F46" s="67">
        <v>0.43337180014508941</v>
      </c>
      <c r="G46" s="67">
        <v>0</v>
      </c>
      <c r="H46" s="67">
        <v>3.6000338266261971E-2</v>
      </c>
      <c r="I46" s="67">
        <v>1</v>
      </c>
      <c r="J46" s="51"/>
      <c r="O46" s="55"/>
      <c r="P46" s="68"/>
      <c r="Q46" s="55"/>
      <c r="R46" s="55"/>
      <c r="S46" s="64"/>
      <c r="T46" s="65"/>
      <c r="U46" s="64"/>
      <c r="V46" s="65"/>
      <c r="W46" s="66"/>
      <c r="X46" s="59"/>
    </row>
    <row r="47" spans="3:24" x14ac:dyDescent="0.2">
      <c r="C47" s="69"/>
      <c r="O47" s="55"/>
      <c r="P47" s="63"/>
      <c r="Q47" s="55"/>
      <c r="R47" s="55"/>
      <c r="S47" s="64"/>
      <c r="T47" s="65"/>
      <c r="U47" s="64"/>
      <c r="V47" s="65"/>
      <c r="W47" s="66"/>
      <c r="X47" s="59"/>
    </row>
    <row r="48" spans="3:24" x14ac:dyDescent="0.2">
      <c r="C48" s="69"/>
      <c r="D48" s="70"/>
      <c r="E48" s="70"/>
      <c r="F48" s="70"/>
      <c r="G48" s="71"/>
      <c r="H48" s="70"/>
      <c r="I48" s="70"/>
      <c r="O48" s="55"/>
      <c r="P48" s="63"/>
      <c r="Q48" s="55"/>
      <c r="R48" s="55"/>
      <c r="S48" s="64"/>
      <c r="T48" s="65"/>
      <c r="U48" s="64"/>
      <c r="V48" s="65"/>
      <c r="W48" s="66"/>
      <c r="X48" s="59"/>
    </row>
    <row r="49" spans="4:24" x14ac:dyDescent="0.2">
      <c r="O49" s="55"/>
      <c r="P49" s="63"/>
      <c r="Q49" s="55"/>
      <c r="R49" s="55"/>
      <c r="S49" s="64"/>
      <c r="T49" s="65"/>
      <c r="U49" s="64"/>
      <c r="V49" s="65"/>
      <c r="W49" s="66"/>
      <c r="X49" s="59"/>
    </row>
    <row r="50" spans="4:24" x14ac:dyDescent="0.2">
      <c r="D50" s="72"/>
      <c r="E50" s="73"/>
      <c r="F50" s="74"/>
      <c r="G50" s="73"/>
      <c r="H50" s="73"/>
      <c r="I50" s="73"/>
      <c r="J50" s="23"/>
      <c r="O50" s="55"/>
      <c r="P50" s="63"/>
      <c r="Q50" s="63"/>
      <c r="R50" s="63"/>
      <c r="S50" s="64"/>
      <c r="T50" s="65"/>
      <c r="U50" s="64"/>
      <c r="V50" s="65"/>
      <c r="W50" s="66"/>
      <c r="X50" s="59"/>
    </row>
    <row r="51" spans="4:24" x14ac:dyDescent="0.2">
      <c r="D51" s="75"/>
      <c r="E51" s="76"/>
      <c r="F51" s="76"/>
      <c r="G51" s="76"/>
      <c r="H51" s="76"/>
      <c r="I51" s="76"/>
      <c r="J51" s="23"/>
      <c r="O51" s="55"/>
      <c r="P51" s="63"/>
      <c r="Q51" s="63"/>
      <c r="R51" s="63"/>
      <c r="S51" s="64"/>
      <c r="T51" s="65"/>
      <c r="U51" s="64"/>
      <c r="V51" s="65"/>
      <c r="W51" s="66"/>
      <c r="X51" s="59"/>
    </row>
    <row r="52" spans="4:24" x14ac:dyDescent="0.2">
      <c r="D52" s="75"/>
      <c r="E52" s="76"/>
      <c r="F52" s="76"/>
      <c r="G52" s="76"/>
      <c r="H52" s="76"/>
      <c r="I52" s="76"/>
      <c r="J52" s="23"/>
      <c r="O52" s="55"/>
      <c r="P52" s="63"/>
      <c r="Q52" s="63"/>
      <c r="R52" s="63"/>
      <c r="S52" s="64"/>
      <c r="T52" s="65"/>
      <c r="U52" s="64"/>
      <c r="V52" s="65"/>
      <c r="W52" s="66"/>
      <c r="X52" s="59"/>
    </row>
    <row r="53" spans="4:24" x14ac:dyDescent="0.2">
      <c r="D53" s="23"/>
      <c r="E53" s="23"/>
      <c r="F53" s="23"/>
      <c r="G53" s="23"/>
      <c r="H53" s="23"/>
      <c r="I53" s="23"/>
      <c r="J53" s="23"/>
      <c r="O53" s="55"/>
      <c r="P53" s="63"/>
      <c r="Q53" s="63"/>
      <c r="R53" s="63"/>
      <c r="S53" s="64"/>
      <c r="T53" s="65"/>
      <c r="U53" s="64"/>
      <c r="V53" s="65"/>
      <c r="W53" s="66"/>
      <c r="X53" s="59"/>
    </row>
    <row r="54" spans="4:24" x14ac:dyDescent="0.2">
      <c r="D54" s="23"/>
      <c r="E54" s="23"/>
      <c r="F54" s="23"/>
      <c r="G54" s="23"/>
      <c r="H54" s="23"/>
      <c r="I54" s="23"/>
      <c r="J54" s="23"/>
      <c r="O54" s="55"/>
      <c r="P54" s="63"/>
      <c r="Q54" s="63"/>
      <c r="R54" s="63"/>
      <c r="S54" s="64"/>
      <c r="T54" s="65"/>
      <c r="U54" s="64"/>
      <c r="V54" s="65"/>
      <c r="W54" s="66"/>
      <c r="X54" s="59"/>
    </row>
    <row r="55" spans="4:24" x14ac:dyDescent="0.2">
      <c r="O55" s="55"/>
      <c r="P55" s="63"/>
      <c r="Q55" s="63"/>
      <c r="R55" s="63"/>
      <c r="S55" s="64"/>
      <c r="T55" s="65"/>
      <c r="U55" s="64"/>
      <c r="V55" s="65"/>
      <c r="W55" s="66"/>
      <c r="X55" s="59"/>
    </row>
    <row r="56" spans="4:24" x14ac:dyDescent="0.2">
      <c r="O56" s="55"/>
      <c r="P56" s="63"/>
      <c r="Q56" s="63"/>
      <c r="R56" s="63"/>
      <c r="S56" s="64"/>
      <c r="T56" s="65"/>
      <c r="U56" s="64"/>
      <c r="V56" s="65"/>
      <c r="W56" s="66"/>
      <c r="X56" s="59"/>
    </row>
    <row r="57" spans="4:24" x14ac:dyDescent="0.2">
      <c r="O57" s="55"/>
      <c r="P57" s="63"/>
      <c r="Q57" s="63"/>
      <c r="R57" s="63"/>
      <c r="S57" s="64"/>
      <c r="T57" s="65"/>
      <c r="U57" s="64"/>
      <c r="V57" s="65"/>
      <c r="W57" s="66"/>
      <c r="X57" s="59"/>
    </row>
    <row r="58" spans="4:24" x14ac:dyDescent="0.2">
      <c r="O58" s="55"/>
      <c r="P58" s="63"/>
      <c r="Q58" s="63"/>
      <c r="R58" s="63"/>
      <c r="S58" s="64"/>
      <c r="T58" s="65"/>
      <c r="U58" s="64"/>
      <c r="V58" s="65"/>
      <c r="W58" s="66"/>
      <c r="X58" s="59"/>
    </row>
    <row r="59" spans="4:24" x14ac:dyDescent="0.2">
      <c r="O59" s="55"/>
      <c r="P59" s="63"/>
      <c r="Q59" s="63"/>
      <c r="R59" s="63"/>
      <c r="S59" s="64"/>
      <c r="T59" s="65"/>
      <c r="U59" s="64"/>
      <c r="V59" s="65"/>
      <c r="W59" s="66"/>
      <c r="X59" s="59"/>
    </row>
    <row r="60" spans="4:24" x14ac:dyDescent="0.2">
      <c r="O60" s="55"/>
      <c r="P60" s="63"/>
      <c r="Q60" s="63"/>
      <c r="R60" s="63"/>
      <c r="S60" s="64"/>
      <c r="T60" s="65"/>
      <c r="U60" s="64"/>
      <c r="V60" s="65"/>
      <c r="W60" s="66"/>
      <c r="X60" s="59"/>
    </row>
    <row r="61" spans="4:24" x14ac:dyDescent="0.2">
      <c r="O61" s="55"/>
      <c r="P61" s="63"/>
      <c r="Q61" s="63"/>
      <c r="R61" s="63"/>
      <c r="S61" s="64"/>
      <c r="T61" s="65"/>
      <c r="U61" s="64"/>
      <c r="V61" s="65"/>
      <c r="W61" s="66"/>
      <c r="X61" s="59"/>
    </row>
    <row r="62" spans="4:24" x14ac:dyDescent="0.2">
      <c r="O62" s="55"/>
      <c r="P62" s="63"/>
      <c r="Q62" s="63"/>
      <c r="R62" s="63"/>
      <c r="S62" s="64"/>
      <c r="T62" s="65"/>
      <c r="U62" s="64"/>
      <c r="V62" s="65"/>
      <c r="W62" s="66"/>
      <c r="X62" s="59"/>
    </row>
    <row r="63" spans="4:24" x14ac:dyDescent="0.2">
      <c r="O63" s="54"/>
      <c r="P63" s="63"/>
      <c r="Q63" s="63"/>
      <c r="R63" s="63"/>
      <c r="S63" s="56"/>
      <c r="T63" s="57"/>
      <c r="U63" s="56"/>
      <c r="V63" s="57"/>
      <c r="W63" s="58"/>
      <c r="X63" s="59"/>
    </row>
    <row r="64" spans="4:24" x14ac:dyDescent="0.2">
      <c r="O64" s="55"/>
      <c r="P64" s="63"/>
      <c r="Q64" s="63"/>
      <c r="R64" s="63"/>
      <c r="S64" s="64"/>
      <c r="T64" s="65"/>
      <c r="U64" s="64"/>
      <c r="V64" s="65"/>
      <c r="W64" s="66"/>
      <c r="X64" s="59"/>
    </row>
    <row r="65" spans="15:24" x14ac:dyDescent="0.2">
      <c r="O65" s="55"/>
      <c r="P65" s="63"/>
      <c r="Q65" s="63"/>
      <c r="R65" s="63"/>
      <c r="S65" s="64"/>
      <c r="T65" s="65"/>
      <c r="U65" s="64"/>
      <c r="V65" s="65"/>
      <c r="W65" s="66"/>
      <c r="X65" s="59"/>
    </row>
    <row r="66" spans="15:24" x14ac:dyDescent="0.2">
      <c r="O66" s="55"/>
      <c r="P66" s="63"/>
      <c r="Q66" s="63"/>
      <c r="R66" s="63"/>
      <c r="S66" s="64"/>
      <c r="T66" s="65"/>
      <c r="U66" s="64"/>
      <c r="V66" s="65"/>
      <c r="W66" s="66"/>
      <c r="X66" s="59"/>
    </row>
    <row r="67" spans="15:24" x14ac:dyDescent="0.2">
      <c r="O67" s="55"/>
      <c r="P67" s="63"/>
      <c r="Q67" s="63"/>
      <c r="R67" s="63"/>
      <c r="S67" s="64"/>
      <c r="T67" s="65"/>
      <c r="U67" s="64"/>
      <c r="V67" s="65"/>
      <c r="W67" s="66"/>
      <c r="X67" s="59"/>
    </row>
    <row r="68" spans="15:24" x14ac:dyDescent="0.2">
      <c r="O68" s="55"/>
      <c r="P68" s="63"/>
      <c r="Q68" s="63"/>
      <c r="R68" s="63"/>
      <c r="S68" s="64"/>
      <c r="T68" s="65"/>
      <c r="U68" s="64"/>
      <c r="V68" s="65"/>
      <c r="W68" s="66"/>
      <c r="X68" s="59"/>
    </row>
    <row r="69" spans="15:24" x14ac:dyDescent="0.2">
      <c r="O69" s="55"/>
      <c r="P69" s="63"/>
      <c r="Q69" s="63"/>
      <c r="R69" s="63"/>
      <c r="S69" s="64"/>
      <c r="T69" s="65"/>
      <c r="U69" s="64"/>
      <c r="V69" s="65"/>
      <c r="W69" s="66"/>
      <c r="X69" s="59"/>
    </row>
    <row r="70" spans="15:24" x14ac:dyDescent="0.2">
      <c r="O70" s="55"/>
      <c r="P70" s="63"/>
      <c r="Q70" s="63"/>
      <c r="R70" s="63"/>
      <c r="S70" s="64"/>
      <c r="T70" s="65"/>
      <c r="U70" s="64"/>
      <c r="V70" s="65"/>
      <c r="W70" s="66"/>
      <c r="X70" s="59"/>
    </row>
    <row r="71" spans="15:24" x14ac:dyDescent="0.2">
      <c r="O71" s="55"/>
      <c r="P71" s="63"/>
      <c r="Q71" s="63"/>
      <c r="R71" s="63"/>
      <c r="S71" s="64"/>
      <c r="T71" s="65"/>
      <c r="U71" s="64"/>
      <c r="V71" s="65"/>
      <c r="W71" s="66"/>
      <c r="X71" s="59"/>
    </row>
    <row r="72" spans="15:24" x14ac:dyDescent="0.2">
      <c r="O72" s="55"/>
      <c r="P72" s="63"/>
      <c r="Q72" s="63"/>
      <c r="R72" s="63"/>
      <c r="S72" s="64"/>
      <c r="T72" s="65"/>
      <c r="U72" s="64"/>
      <c r="V72" s="65"/>
      <c r="W72" s="66"/>
      <c r="X72" s="59"/>
    </row>
    <row r="73" spans="15:24" x14ac:dyDescent="0.2">
      <c r="O73" s="55"/>
      <c r="P73" s="63"/>
      <c r="Q73" s="63"/>
      <c r="R73" s="63"/>
      <c r="S73" s="64"/>
      <c r="T73" s="65"/>
      <c r="U73" s="64"/>
      <c r="V73" s="65"/>
      <c r="W73" s="66"/>
      <c r="X73" s="59"/>
    </row>
    <row r="74" spans="15:24" x14ac:dyDescent="0.2">
      <c r="O74" s="55"/>
      <c r="P74" s="63"/>
      <c r="Q74" s="63"/>
      <c r="R74" s="63"/>
      <c r="S74" s="64"/>
      <c r="T74" s="65"/>
      <c r="U74" s="64"/>
      <c r="V74" s="65"/>
      <c r="W74" s="66"/>
      <c r="X74" s="59"/>
    </row>
    <row r="75" spans="15:24" x14ac:dyDescent="0.2">
      <c r="O75" s="55"/>
      <c r="P75" s="63"/>
      <c r="Q75" s="63"/>
      <c r="R75" s="63"/>
      <c r="S75" s="64"/>
      <c r="T75" s="65"/>
      <c r="U75" s="64"/>
      <c r="V75" s="65"/>
      <c r="W75" s="66"/>
      <c r="X75" s="59"/>
    </row>
    <row r="76" spans="15:24" x14ac:dyDescent="0.2">
      <c r="O76" s="55"/>
      <c r="P76" s="63"/>
      <c r="Q76" s="63"/>
      <c r="R76" s="63"/>
      <c r="S76" s="64"/>
      <c r="T76" s="65"/>
      <c r="U76" s="64"/>
      <c r="V76" s="65"/>
      <c r="W76" s="66"/>
      <c r="X76" s="59"/>
    </row>
    <row r="77" spans="15:24" x14ac:dyDescent="0.2">
      <c r="O77" s="55"/>
      <c r="P77" s="63"/>
      <c r="Q77" s="63"/>
      <c r="R77" s="63"/>
      <c r="S77" s="64"/>
      <c r="T77" s="65"/>
      <c r="U77" s="64"/>
      <c r="V77" s="65"/>
      <c r="W77" s="66"/>
      <c r="X77" s="59"/>
    </row>
    <row r="78" spans="15:24" x14ac:dyDescent="0.2">
      <c r="O78" s="54"/>
      <c r="P78" s="63"/>
      <c r="Q78" s="63"/>
      <c r="R78" s="63"/>
      <c r="S78" s="77"/>
      <c r="T78" s="57"/>
      <c r="U78" s="77"/>
      <c r="V78" s="57"/>
      <c r="W78" s="58"/>
      <c r="X78" s="59"/>
    </row>
    <row r="79" spans="15:24" x14ac:dyDescent="0.2">
      <c r="O79" s="54"/>
      <c r="P79" s="78"/>
      <c r="Q79" s="78"/>
      <c r="R79" s="78"/>
      <c r="S79" s="56"/>
      <c r="T79" s="79"/>
      <c r="U79" s="56"/>
      <c r="V79" s="79"/>
      <c r="W79" s="80"/>
      <c r="X79" s="59"/>
    </row>
    <row r="80" spans="15:24" x14ac:dyDescent="0.2">
      <c r="O80" s="59"/>
      <c r="P80" s="59"/>
      <c r="Q80" s="59"/>
      <c r="R80" s="59"/>
      <c r="S80" s="59"/>
      <c r="T80" s="59"/>
      <c r="U80" s="59"/>
      <c r="V80" s="59"/>
      <c r="W80" s="59"/>
      <c r="X80" s="59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4"/>
  <sheetViews>
    <sheetView showGridLines="0" workbookViewId="0">
      <selection activeCell="P18" sqref="P18"/>
    </sheetView>
  </sheetViews>
  <sheetFormatPr defaultRowHeight="12.75" x14ac:dyDescent="0.2"/>
  <cols>
    <col min="1" max="1" width="1.5703125" style="18" customWidth="1"/>
    <col min="2" max="2" width="3.42578125" style="18" customWidth="1"/>
    <col min="3" max="3" width="3.140625" style="18" customWidth="1"/>
    <col min="4" max="5" width="9.140625" style="18"/>
    <col min="6" max="6" width="23" style="18" customWidth="1"/>
    <col min="7" max="7" width="9.5703125" style="18" customWidth="1"/>
    <col min="8" max="8" width="11.42578125" style="18" bestFit="1" customWidth="1"/>
    <col min="9" max="9" width="10" style="14" bestFit="1" customWidth="1"/>
    <col min="10" max="10" width="11.85546875" style="18" bestFit="1" customWidth="1"/>
    <col min="11" max="11" width="7.85546875" style="18" bestFit="1" customWidth="1"/>
    <col min="12" max="12" width="11.42578125" style="18" bestFit="1" customWidth="1"/>
    <col min="13" max="13" width="10" style="18" bestFit="1" customWidth="1"/>
    <col min="14" max="16" width="9.140625" style="18"/>
    <col min="17" max="17" width="10.42578125" style="18" bestFit="1" customWidth="1"/>
    <col min="18" max="19" width="14" style="18" bestFit="1" customWidth="1"/>
    <col min="20" max="21" width="12.42578125" style="18" bestFit="1" customWidth="1"/>
    <col min="22" max="16384" width="9.140625" style="18"/>
  </cols>
  <sheetData>
    <row r="1" spans="2:54" x14ac:dyDescent="0.2">
      <c r="B1" s="16" t="s">
        <v>0</v>
      </c>
      <c r="C1" s="16"/>
      <c r="D1" s="16"/>
      <c r="E1" s="16"/>
      <c r="F1" s="16"/>
      <c r="G1" s="17"/>
      <c r="H1" s="17"/>
      <c r="I1" s="1"/>
      <c r="J1" s="17"/>
      <c r="K1" s="17"/>
      <c r="L1" s="16"/>
      <c r="M1" s="16"/>
    </row>
    <row r="2" spans="2:54" s="22" customFormat="1" ht="15.75" x14ac:dyDescent="0.25">
      <c r="B2" s="19" t="s">
        <v>0</v>
      </c>
      <c r="C2" s="207" t="s">
        <v>18</v>
      </c>
      <c r="D2" s="20"/>
      <c r="E2" s="20"/>
      <c r="F2" s="20"/>
      <c r="G2" s="20"/>
      <c r="H2" s="20"/>
      <c r="I2" s="2"/>
      <c r="J2" s="20"/>
      <c r="K2" s="21"/>
      <c r="L2" s="19"/>
      <c r="M2" s="19"/>
    </row>
    <row r="3" spans="2:54" s="22" customFormat="1" ht="15.75" x14ac:dyDescent="0.25">
      <c r="B3" s="19" t="s">
        <v>0</v>
      </c>
      <c r="C3" s="208" t="s">
        <v>19</v>
      </c>
      <c r="D3" s="20"/>
      <c r="E3" s="20"/>
      <c r="F3" s="20"/>
      <c r="G3" s="20"/>
      <c r="H3" s="20"/>
      <c r="I3" s="2"/>
      <c r="J3" s="20"/>
      <c r="K3" s="21"/>
      <c r="L3" s="19"/>
      <c r="M3" s="19"/>
    </row>
    <row r="4" spans="2:54" s="22" customFormat="1" ht="15.75" x14ac:dyDescent="0.25">
      <c r="B4" s="19"/>
      <c r="C4" s="208" t="s">
        <v>22</v>
      </c>
      <c r="D4" s="20"/>
      <c r="E4" s="20"/>
      <c r="F4" s="20"/>
      <c r="G4" s="20"/>
      <c r="H4" s="20"/>
      <c r="I4" s="2"/>
      <c r="J4" s="20"/>
      <c r="K4" s="21"/>
      <c r="L4" s="19"/>
      <c r="M4" s="19"/>
    </row>
    <row r="5" spans="2:54" ht="13.5" thickBot="1" x14ac:dyDescent="0.25">
      <c r="B5" s="23"/>
      <c r="C5" s="209" t="s">
        <v>20</v>
      </c>
      <c r="D5" s="23"/>
      <c r="E5" s="23"/>
      <c r="F5" s="23"/>
      <c r="G5" s="24"/>
      <c r="H5" s="24"/>
      <c r="I5" s="3"/>
      <c r="J5" s="24"/>
      <c r="K5" s="24"/>
      <c r="L5" s="23"/>
      <c r="M5" s="23"/>
    </row>
    <row r="6" spans="2:54" ht="13.5" thickBot="1" x14ac:dyDescent="0.25">
      <c r="B6" s="23"/>
      <c r="C6" s="25" t="s">
        <v>17</v>
      </c>
      <c r="D6" s="26"/>
      <c r="E6" s="27" t="s">
        <v>6</v>
      </c>
      <c r="F6" s="28"/>
      <c r="G6" s="29"/>
      <c r="H6" s="29"/>
      <c r="I6" s="4"/>
      <c r="J6" s="29"/>
      <c r="K6" s="29"/>
      <c r="L6" s="30"/>
      <c r="M6" s="23"/>
    </row>
    <row r="7" spans="2:54" ht="51.75" thickBot="1" x14ac:dyDescent="0.25">
      <c r="B7" s="23"/>
      <c r="C7" s="210" t="s">
        <v>24</v>
      </c>
      <c r="D7" s="31"/>
      <c r="E7" s="31"/>
      <c r="F7" s="15">
        <v>4896</v>
      </c>
      <c r="G7" s="211" t="s">
        <v>24</v>
      </c>
      <c r="H7" s="212" t="s">
        <v>64</v>
      </c>
      <c r="I7" s="5" t="s">
        <v>65</v>
      </c>
      <c r="J7" s="213" t="s">
        <v>66</v>
      </c>
      <c r="K7" s="213" t="s">
        <v>65</v>
      </c>
      <c r="L7" s="214" t="s">
        <v>67</v>
      </c>
      <c r="M7" s="215" t="s">
        <v>68</v>
      </c>
    </row>
    <row r="8" spans="2:54" x14ac:dyDescent="0.2">
      <c r="B8" s="23"/>
      <c r="C8" s="100" t="s">
        <v>25</v>
      </c>
      <c r="D8" s="101"/>
      <c r="E8" s="101"/>
      <c r="F8" s="102"/>
      <c r="G8" s="32">
        <v>272.60098522167488</v>
      </c>
      <c r="H8" s="32">
        <v>389008.25440999999</v>
      </c>
      <c r="I8" s="6">
        <v>4.6745820674538453E-2</v>
      </c>
      <c r="J8" s="33">
        <v>457522.97113000002</v>
      </c>
      <c r="K8" s="34">
        <v>4.6169905677790987E-2</v>
      </c>
      <c r="L8" s="7">
        <v>46627.038720000004</v>
      </c>
      <c r="M8" s="7">
        <v>38978.922169999998</v>
      </c>
    </row>
    <row r="9" spans="2:54" x14ac:dyDescent="0.2">
      <c r="B9" s="23">
        <v>2</v>
      </c>
      <c r="C9" s="106" t="s">
        <v>0</v>
      </c>
      <c r="D9" s="92" t="s">
        <v>26</v>
      </c>
      <c r="E9" s="92"/>
      <c r="F9" s="107"/>
      <c r="G9" s="35">
        <v>267.60098522167488</v>
      </c>
      <c r="H9" s="35">
        <v>381752.25440999999</v>
      </c>
      <c r="I9" s="8">
        <v>4.5873891426330367E-2</v>
      </c>
      <c r="J9" s="35">
        <v>447407.97113000002</v>
      </c>
      <c r="K9" s="36">
        <v>4.5149173112653485E-2</v>
      </c>
      <c r="L9" s="9">
        <v>45743.038720000004</v>
      </c>
      <c r="M9" s="9">
        <v>38238.922169999998</v>
      </c>
    </row>
    <row r="10" spans="2:54" x14ac:dyDescent="0.2">
      <c r="B10" s="23">
        <v>3</v>
      </c>
      <c r="C10" s="106"/>
      <c r="D10" s="92" t="s">
        <v>27</v>
      </c>
      <c r="E10" s="92"/>
      <c r="F10" s="107"/>
      <c r="G10" s="35">
        <v>5</v>
      </c>
      <c r="H10" s="35">
        <v>7256</v>
      </c>
      <c r="I10" s="8">
        <v>8.7192924820808562E-4</v>
      </c>
      <c r="J10" s="35">
        <v>10115</v>
      </c>
      <c r="K10" s="36">
        <v>1.0207325651375011E-3</v>
      </c>
      <c r="L10" s="9">
        <v>884</v>
      </c>
      <c r="M10" s="9">
        <v>740</v>
      </c>
      <c r="BA10" s="18">
        <v>837</v>
      </c>
      <c r="BB10" s="18">
        <v>1028</v>
      </c>
    </row>
    <row r="11" spans="2:54" x14ac:dyDescent="0.2">
      <c r="B11" s="23" t="s">
        <v>0</v>
      </c>
      <c r="C11" s="110" t="s">
        <v>28</v>
      </c>
      <c r="D11" s="111"/>
      <c r="E11" s="111"/>
      <c r="F11" s="112"/>
      <c r="G11" s="37">
        <v>1924.0591140087943</v>
      </c>
      <c r="H11" s="37">
        <v>4219892.6168999998</v>
      </c>
      <c r="I11" s="10">
        <v>0.50709037995761685</v>
      </c>
      <c r="J11" s="38">
        <v>5015760.4155161614</v>
      </c>
      <c r="K11" s="39">
        <v>0.50615422590656944</v>
      </c>
      <c r="L11" s="11">
        <v>502181.03467999998</v>
      </c>
      <c r="M11" s="11">
        <v>419469.14234000002</v>
      </c>
      <c r="BA11" s="18">
        <v>713</v>
      </c>
      <c r="BB11" s="18">
        <v>877</v>
      </c>
    </row>
    <row r="12" spans="2:54" x14ac:dyDescent="0.2">
      <c r="B12" s="23">
        <v>4</v>
      </c>
      <c r="C12" s="106"/>
      <c r="D12" s="116" t="s">
        <v>29</v>
      </c>
      <c r="E12" s="92"/>
      <c r="F12" s="107"/>
      <c r="G12" s="35">
        <v>39.334975369458128</v>
      </c>
      <c r="H12" s="35">
        <v>104354.22536000001</v>
      </c>
      <c r="I12" s="8">
        <v>1.2539898189840401E-2</v>
      </c>
      <c r="J12" s="35">
        <v>121749.26011999999</v>
      </c>
      <c r="K12" s="36">
        <v>1.228605383943455E-2</v>
      </c>
      <c r="L12" s="9">
        <v>12432.061539999999</v>
      </c>
      <c r="M12" s="9">
        <v>10338.546329999999</v>
      </c>
      <c r="BA12" s="18">
        <v>124</v>
      </c>
      <c r="BB12" s="18">
        <v>151</v>
      </c>
    </row>
    <row r="13" spans="2:54" x14ac:dyDescent="0.2">
      <c r="B13" s="23">
        <v>5</v>
      </c>
      <c r="C13" s="106"/>
      <c r="D13" s="92" t="s">
        <v>30</v>
      </c>
      <c r="E13" s="92"/>
      <c r="F13" s="107"/>
      <c r="G13" s="35">
        <v>108.4039408866995</v>
      </c>
      <c r="H13" s="35">
        <v>226397.80692</v>
      </c>
      <c r="I13" s="8">
        <v>2.7205467142187835E-2</v>
      </c>
      <c r="J13" s="35">
        <v>266426.67848491902</v>
      </c>
      <c r="K13" s="36">
        <v>2.6885851403952121E-2</v>
      </c>
      <c r="L13" s="9">
        <v>26861.240550000006</v>
      </c>
      <c r="M13" s="9">
        <v>22489.125599999999</v>
      </c>
      <c r="BA13" s="18">
        <v>16222</v>
      </c>
      <c r="BB13" s="18">
        <v>19524</v>
      </c>
    </row>
    <row r="14" spans="2:54" x14ac:dyDescent="0.2">
      <c r="B14" s="23">
        <v>6</v>
      </c>
      <c r="C14" s="106"/>
      <c r="D14" s="92" t="s">
        <v>31</v>
      </c>
      <c r="E14" s="92"/>
      <c r="F14" s="107"/>
      <c r="G14" s="35">
        <v>147.4039408866995</v>
      </c>
      <c r="H14" s="35">
        <v>171478.23851</v>
      </c>
      <c r="I14" s="8">
        <v>2.0605966315886314E-2</v>
      </c>
      <c r="J14" s="35">
        <v>202649.840609576</v>
      </c>
      <c r="K14" s="36">
        <v>2.0449954684144168E-2</v>
      </c>
      <c r="L14" s="9">
        <v>20389.89228</v>
      </c>
      <c r="M14" s="9">
        <v>17032.677530000001</v>
      </c>
      <c r="BA14" s="18">
        <v>0</v>
      </c>
      <c r="BB14" s="18">
        <v>0</v>
      </c>
    </row>
    <row r="15" spans="2:54" x14ac:dyDescent="0.2">
      <c r="B15" s="23">
        <v>7</v>
      </c>
      <c r="C15" s="106"/>
      <c r="D15" s="92" t="s">
        <v>32</v>
      </c>
      <c r="E15" s="92"/>
      <c r="F15" s="107"/>
      <c r="G15" s="35">
        <v>281.20689655172413</v>
      </c>
      <c r="H15" s="35">
        <v>1239877.4134499999</v>
      </c>
      <c r="I15" s="8">
        <v>0.14899192130369956</v>
      </c>
      <c r="J15" s="35">
        <v>1455870.9090536891</v>
      </c>
      <c r="K15" s="36">
        <v>0.14691595131067106</v>
      </c>
      <c r="L15" s="9">
        <v>147442.76842000004</v>
      </c>
      <c r="M15" s="9">
        <v>123283.81761</v>
      </c>
      <c r="BA15" s="18">
        <v>1841</v>
      </c>
      <c r="BB15" s="18">
        <v>2301</v>
      </c>
    </row>
    <row r="16" spans="2:54" x14ac:dyDescent="0.2">
      <c r="B16" s="23">
        <v>8</v>
      </c>
      <c r="C16" s="106" t="s">
        <v>0</v>
      </c>
      <c r="D16" s="92" t="s">
        <v>33</v>
      </c>
      <c r="E16" s="92"/>
      <c r="F16" s="107"/>
      <c r="G16" s="35">
        <v>16.733990147783253</v>
      </c>
      <c r="H16" s="35">
        <v>15564.83</v>
      </c>
      <c r="I16" s="8">
        <v>1.8703735557313475E-3</v>
      </c>
      <c r="J16" s="35">
        <v>20323.45</v>
      </c>
      <c r="K16" s="36">
        <v>2.0508954276760999E-3</v>
      </c>
      <c r="L16" s="9">
        <v>1867.9</v>
      </c>
      <c r="M16" s="9">
        <v>1552.4</v>
      </c>
      <c r="BA16" s="18">
        <v>2438</v>
      </c>
      <c r="BB16" s="18">
        <v>2959</v>
      </c>
    </row>
    <row r="17" spans="2:54" x14ac:dyDescent="0.2">
      <c r="B17" s="23">
        <v>9</v>
      </c>
      <c r="C17" s="106"/>
      <c r="D17" s="92" t="s">
        <v>34</v>
      </c>
      <c r="E17" s="92"/>
      <c r="F17" s="107"/>
      <c r="G17" s="35">
        <v>52.201970443349751</v>
      </c>
      <c r="H17" s="35">
        <v>33859.519079999998</v>
      </c>
      <c r="I17" s="8">
        <v>4.0687851455501276E-3</v>
      </c>
      <c r="J17" s="35">
        <v>39221.494303910004</v>
      </c>
      <c r="K17" s="36">
        <v>3.9579492327588683E-3</v>
      </c>
      <c r="L17" s="9">
        <v>4080.7160699999999</v>
      </c>
      <c r="M17" s="9">
        <v>3572.9883199999999</v>
      </c>
      <c r="BA17" s="18">
        <v>1333</v>
      </c>
      <c r="BB17" s="18">
        <v>1498</v>
      </c>
    </row>
    <row r="18" spans="2:54" x14ac:dyDescent="0.2">
      <c r="B18" s="23">
        <v>10</v>
      </c>
      <c r="C18" s="106"/>
      <c r="D18" s="92" t="s">
        <v>35</v>
      </c>
      <c r="E18" s="92"/>
      <c r="F18" s="107"/>
      <c r="G18" s="35">
        <v>61.600985221674875</v>
      </c>
      <c r="H18" s="35">
        <v>132307.32529000001</v>
      </c>
      <c r="I18" s="8">
        <v>1.5898928703491227E-2</v>
      </c>
      <c r="J18" s="35">
        <v>158357.12316886801</v>
      </c>
      <c r="K18" s="36">
        <v>1.5980254329209478E-2</v>
      </c>
      <c r="L18" s="9">
        <v>15638.242869999998</v>
      </c>
      <c r="M18" s="9">
        <v>13242.01694</v>
      </c>
    </row>
    <row r="19" spans="2:54" x14ac:dyDescent="0.2">
      <c r="B19" s="23">
        <v>11</v>
      </c>
      <c r="C19" s="106"/>
      <c r="D19" s="92" t="s">
        <v>36</v>
      </c>
      <c r="E19" s="92"/>
      <c r="F19" s="107"/>
      <c r="G19" s="35">
        <v>7</v>
      </c>
      <c r="H19" s="35">
        <v>7611</v>
      </c>
      <c r="I19" s="8">
        <v>9.1458841070999719E-4</v>
      </c>
      <c r="J19" s="35">
        <v>9469</v>
      </c>
      <c r="K19" s="36">
        <v>9.5554292232199697E-4</v>
      </c>
      <c r="L19" s="9">
        <v>924</v>
      </c>
      <c r="M19" s="9">
        <v>768</v>
      </c>
      <c r="BA19" s="18">
        <v>66</v>
      </c>
      <c r="BB19" s="18">
        <v>77</v>
      </c>
    </row>
    <row r="20" spans="2:54" x14ac:dyDescent="0.2">
      <c r="B20" s="23">
        <v>12</v>
      </c>
      <c r="C20" s="106" t="s">
        <v>0</v>
      </c>
      <c r="D20" s="92" t="s">
        <v>37</v>
      </c>
      <c r="E20" s="92"/>
      <c r="F20" s="107"/>
      <c r="G20" s="35">
        <v>60.600985221674875</v>
      </c>
      <c r="H20" s="35">
        <v>81590.032930000001</v>
      </c>
      <c r="I20" s="8">
        <v>9.8044013332315109E-3</v>
      </c>
      <c r="J20" s="35">
        <v>94537.473936449998</v>
      </c>
      <c r="K20" s="36">
        <v>9.5400373972093205E-3</v>
      </c>
      <c r="L20" s="9">
        <v>9615.5290700000005</v>
      </c>
      <c r="M20" s="9">
        <v>8104.1487500000003</v>
      </c>
      <c r="BA20" s="18">
        <v>1019</v>
      </c>
      <c r="BB20" s="18">
        <v>1341</v>
      </c>
    </row>
    <row r="21" spans="2:54" x14ac:dyDescent="0.2">
      <c r="B21" s="23">
        <v>13</v>
      </c>
      <c r="C21" s="106"/>
      <c r="D21" s="92" t="s">
        <v>38</v>
      </c>
      <c r="E21" s="92"/>
      <c r="F21" s="107"/>
      <c r="G21" s="35">
        <v>168.33990147783251</v>
      </c>
      <c r="H21" s="35">
        <v>328924.22289999999</v>
      </c>
      <c r="I21" s="8">
        <v>3.9525723592974883E-2</v>
      </c>
      <c r="J21" s="35">
        <v>406047.948302323</v>
      </c>
      <c r="K21" s="36">
        <v>4.0975419064700903E-2</v>
      </c>
      <c r="L21" s="9">
        <v>39183.643450000003</v>
      </c>
      <c r="M21" s="9">
        <v>32447.886619999997</v>
      </c>
    </row>
    <row r="22" spans="2:54" x14ac:dyDescent="0.2">
      <c r="B22" s="23">
        <v>14</v>
      </c>
      <c r="C22" s="106"/>
      <c r="D22" s="92" t="s">
        <v>39</v>
      </c>
      <c r="E22" s="92"/>
      <c r="F22" s="107"/>
      <c r="G22" s="35">
        <v>97.802955665024626</v>
      </c>
      <c r="H22" s="35">
        <v>218086.77028</v>
      </c>
      <c r="I22" s="8">
        <v>2.6206757670117126E-2</v>
      </c>
      <c r="J22" s="35">
        <v>263852.14889000001</v>
      </c>
      <c r="K22" s="36">
        <v>2.6626048517403026E-2</v>
      </c>
      <c r="L22" s="9">
        <v>25728.30962</v>
      </c>
      <c r="M22" s="9">
        <v>21326.862050000003</v>
      </c>
      <c r="BA22" s="18">
        <v>178</v>
      </c>
      <c r="BB22" s="18">
        <v>219</v>
      </c>
    </row>
    <row r="23" spans="2:54" x14ac:dyDescent="0.2">
      <c r="B23" s="23">
        <v>15</v>
      </c>
      <c r="C23" s="106"/>
      <c r="D23" s="92" t="s">
        <v>40</v>
      </c>
      <c r="E23" s="92"/>
      <c r="F23" s="107"/>
      <c r="G23" s="35">
        <v>389.94088669950736</v>
      </c>
      <c r="H23" s="35">
        <v>542665.60129000002</v>
      </c>
      <c r="I23" s="8">
        <v>6.5210310055289197E-2</v>
      </c>
      <c r="J23" s="35">
        <v>652084.87690513604</v>
      </c>
      <c r="K23" s="36">
        <v>6.5803684536900761E-2</v>
      </c>
      <c r="L23" s="9">
        <v>64425.519930000002</v>
      </c>
      <c r="M23" s="9">
        <v>53832.115539999992</v>
      </c>
      <c r="BA23" s="18">
        <v>7563</v>
      </c>
      <c r="BB23" s="18">
        <v>8984</v>
      </c>
    </row>
    <row r="24" spans="2:54" x14ac:dyDescent="0.2">
      <c r="B24" s="23">
        <v>16</v>
      </c>
      <c r="C24" s="106"/>
      <c r="D24" s="92" t="s">
        <v>41</v>
      </c>
      <c r="E24" s="92"/>
      <c r="F24" s="107"/>
      <c r="G24" s="35">
        <v>163.46630991768569</v>
      </c>
      <c r="H24" s="35">
        <v>263635.57285</v>
      </c>
      <c r="I24" s="8">
        <v>3.1680204911247033E-2</v>
      </c>
      <c r="J24" s="35">
        <v>312139.42880829202</v>
      </c>
      <c r="K24" s="36">
        <v>3.1498851196049664E-2</v>
      </c>
      <c r="L24" s="9">
        <v>31541.636740000002</v>
      </c>
      <c r="M24" s="9">
        <v>26126.984519999998</v>
      </c>
    </row>
    <row r="25" spans="2:54" x14ac:dyDescent="0.2">
      <c r="B25" s="23">
        <v>17</v>
      </c>
      <c r="C25" s="106"/>
      <c r="D25" s="92" t="s">
        <v>42</v>
      </c>
      <c r="E25" s="92"/>
      <c r="F25" s="107"/>
      <c r="G25" s="35">
        <v>69.379347492530087</v>
      </c>
      <c r="H25" s="35">
        <v>153479.9326</v>
      </c>
      <c r="I25" s="8">
        <v>1.8443170100185452E-2</v>
      </c>
      <c r="J25" s="35">
        <v>181329.49382792099</v>
      </c>
      <c r="K25" s="36">
        <v>1.8298459651019127E-2</v>
      </c>
      <c r="L25" s="9">
        <v>18629.252530000002</v>
      </c>
      <c r="M25" s="9">
        <v>15491.83769</v>
      </c>
      <c r="BA25" s="18">
        <v>278</v>
      </c>
      <c r="BB25" s="18">
        <v>310</v>
      </c>
    </row>
    <row r="26" spans="2:54" x14ac:dyDescent="0.2">
      <c r="B26" s="23">
        <v>18</v>
      </c>
      <c r="C26" s="106" t="s">
        <v>0</v>
      </c>
      <c r="D26" s="92" t="s">
        <v>43</v>
      </c>
      <c r="E26" s="92"/>
      <c r="F26" s="107"/>
      <c r="G26" s="35">
        <v>72.600985221674875</v>
      </c>
      <c r="H26" s="35">
        <v>187932.40574000002</v>
      </c>
      <c r="I26" s="8">
        <v>2.2583208551655888E-2</v>
      </c>
      <c r="J26" s="35">
        <v>216399.86307628499</v>
      </c>
      <c r="K26" s="36">
        <v>2.1837507398246209E-2</v>
      </c>
      <c r="L26" s="9">
        <v>22750.54378</v>
      </c>
      <c r="M26" s="9">
        <v>18996.212210000002</v>
      </c>
      <c r="BA26" s="18">
        <v>482</v>
      </c>
      <c r="BB26" s="18">
        <v>615</v>
      </c>
    </row>
    <row r="27" spans="2:54" x14ac:dyDescent="0.2">
      <c r="B27" s="23">
        <v>19</v>
      </c>
      <c r="C27" s="106"/>
      <c r="D27" s="92" t="s">
        <v>44</v>
      </c>
      <c r="E27" s="92"/>
      <c r="F27" s="107"/>
      <c r="G27" s="35">
        <v>143.55500416135834</v>
      </c>
      <c r="H27" s="35">
        <v>243961.94262999995</v>
      </c>
      <c r="I27" s="8">
        <v>2.9316090577282242E-2</v>
      </c>
      <c r="J27" s="35">
        <v>289077.75294999301</v>
      </c>
      <c r="K27" s="36">
        <v>2.9171633840121721E-2</v>
      </c>
      <c r="L27" s="9">
        <v>28986.725820000003</v>
      </c>
      <c r="M27" s="9">
        <v>24232.335319999998</v>
      </c>
      <c r="BA27" s="18">
        <v>631</v>
      </c>
      <c r="BB27" s="18">
        <v>788</v>
      </c>
    </row>
    <row r="28" spans="2:54" x14ac:dyDescent="0.2">
      <c r="B28" s="23">
        <v>20</v>
      </c>
      <c r="C28" s="106"/>
      <c r="D28" s="92" t="s">
        <v>45</v>
      </c>
      <c r="E28" s="92"/>
      <c r="F28" s="107"/>
      <c r="G28" s="35">
        <v>44.486038644116952</v>
      </c>
      <c r="H28" s="35">
        <v>268165.77707000001</v>
      </c>
      <c r="I28" s="8">
        <v>3.2224584398536683E-2</v>
      </c>
      <c r="J28" s="35">
        <v>326223.67307879997</v>
      </c>
      <c r="K28" s="36">
        <v>3.2920131154750482E-2</v>
      </c>
      <c r="L28" s="9">
        <v>31683.052009999999</v>
      </c>
      <c r="M28" s="9">
        <v>26631.187309999998</v>
      </c>
    </row>
    <row r="29" spans="2:54" x14ac:dyDescent="0.2">
      <c r="B29" s="23" t="s">
        <v>0</v>
      </c>
      <c r="C29" s="110" t="s">
        <v>46</v>
      </c>
      <c r="D29" s="111"/>
      <c r="E29" s="111"/>
      <c r="F29" s="112"/>
      <c r="G29" s="37">
        <v>2614.2095142837347</v>
      </c>
      <c r="H29" s="37">
        <v>3592341.2532000002</v>
      </c>
      <c r="I29" s="10">
        <v>0.43167963178191404</v>
      </c>
      <c r="J29" s="38">
        <v>4305243.2304344159</v>
      </c>
      <c r="K29" s="39">
        <v>0.4344539758914665</v>
      </c>
      <c r="L29" s="11">
        <v>427798.17561409657</v>
      </c>
      <c r="M29" s="11">
        <v>356216.59211875068</v>
      </c>
      <c r="BA29" s="18">
        <v>393</v>
      </c>
      <c r="BB29" s="18">
        <v>432</v>
      </c>
    </row>
    <row r="30" spans="2:54" x14ac:dyDescent="0.2">
      <c r="B30" s="23">
        <v>22</v>
      </c>
      <c r="C30" s="106"/>
      <c r="D30" s="92" t="s">
        <v>47</v>
      </c>
      <c r="E30" s="92"/>
      <c r="F30" s="107"/>
      <c r="G30" s="35">
        <v>938.89968505208753</v>
      </c>
      <c r="H30" s="35">
        <v>1544763.1290800001</v>
      </c>
      <c r="I30" s="8">
        <v>0.18562901788840883</v>
      </c>
      <c r="J30" s="35">
        <v>1851541.2272236838</v>
      </c>
      <c r="K30" s="36">
        <v>0.18684413507878081</v>
      </c>
      <c r="L30" s="9">
        <v>182869.05861299729</v>
      </c>
      <c r="M30" s="9">
        <v>152224.00095743308</v>
      </c>
    </row>
    <row r="31" spans="2:54" x14ac:dyDescent="0.2">
      <c r="B31" s="23">
        <v>23</v>
      </c>
      <c r="C31" s="106"/>
      <c r="D31" s="92" t="s">
        <v>48</v>
      </c>
      <c r="E31" s="92"/>
      <c r="F31" s="107"/>
      <c r="G31" s="35">
        <v>546.79685424777483</v>
      </c>
      <c r="H31" s="35">
        <v>689036.95676000009</v>
      </c>
      <c r="I31" s="8">
        <v>8.2799266220415391E-2</v>
      </c>
      <c r="J31" s="35">
        <v>817167.24867425696</v>
      </c>
      <c r="K31" s="36">
        <v>8.2462602262543608E-2</v>
      </c>
      <c r="L31" s="9">
        <v>82094.509548862756</v>
      </c>
      <c r="M31" s="9">
        <v>68529.199811086393</v>
      </c>
      <c r="BA31" s="18">
        <v>14688</v>
      </c>
      <c r="BB31" s="18">
        <v>17409</v>
      </c>
    </row>
    <row r="32" spans="2:54" x14ac:dyDescent="0.2">
      <c r="B32" s="23">
        <v>24</v>
      </c>
      <c r="C32" s="106"/>
      <c r="D32" s="92" t="s">
        <v>49</v>
      </c>
      <c r="E32" s="92"/>
      <c r="F32" s="107"/>
      <c r="G32" s="35">
        <v>42.866995073891623</v>
      </c>
      <c r="H32" s="35">
        <v>58369.442430000003</v>
      </c>
      <c r="I32" s="8">
        <v>7.0140606472319511E-3</v>
      </c>
      <c r="J32" s="35">
        <v>73701.614520000003</v>
      </c>
      <c r="K32" s="36">
        <v>7.4374333211838766E-3</v>
      </c>
      <c r="L32" s="9">
        <v>6998.7129599999998</v>
      </c>
      <c r="M32" s="9">
        <v>5816.1449200000006</v>
      </c>
      <c r="BA32" s="18">
        <v>4696</v>
      </c>
      <c r="BB32" s="18">
        <v>5376</v>
      </c>
    </row>
    <row r="33" spans="2:54" x14ac:dyDescent="0.2">
      <c r="B33" s="23">
        <v>25</v>
      </c>
      <c r="C33" s="106"/>
      <c r="D33" s="92" t="s">
        <v>50</v>
      </c>
      <c r="E33" s="92"/>
      <c r="F33" s="107"/>
      <c r="G33" s="35">
        <v>678.32394784383405</v>
      </c>
      <c r="H33" s="35">
        <v>312003.04937000002</v>
      </c>
      <c r="I33" s="8">
        <v>3.7492362772300759E-2</v>
      </c>
      <c r="J33" s="35">
        <v>306481.94978542201</v>
      </c>
      <c r="K33" s="36">
        <v>3.0927939374475199E-2</v>
      </c>
      <c r="L33" s="9">
        <v>38315.03297750678</v>
      </c>
      <c r="M33" s="9">
        <v>31914.93139284143</v>
      </c>
    </row>
    <row r="34" spans="2:54" x14ac:dyDescent="0.2">
      <c r="B34" s="23">
        <v>26</v>
      </c>
      <c r="C34" s="106" t="s">
        <v>0</v>
      </c>
      <c r="D34" s="92" t="s">
        <v>51</v>
      </c>
      <c r="E34" s="92"/>
      <c r="F34" s="107"/>
      <c r="G34" s="35">
        <v>28</v>
      </c>
      <c r="H34" s="35">
        <v>90642.178100000005</v>
      </c>
      <c r="I34" s="8">
        <v>1.0892167338296087E-2</v>
      </c>
      <c r="J34" s="35">
        <v>108889.60463</v>
      </c>
      <c r="K34" s="36">
        <v>1.0988350514165916E-2</v>
      </c>
      <c r="L34" s="9">
        <v>10872.666509999999</v>
      </c>
      <c r="M34" s="9">
        <v>9022.3971000000001</v>
      </c>
      <c r="BA34" s="18">
        <v>633</v>
      </c>
      <c r="BB34" s="18">
        <v>721</v>
      </c>
    </row>
    <row r="35" spans="2:54" x14ac:dyDescent="0.2">
      <c r="B35" s="23">
        <v>27</v>
      </c>
      <c r="C35" s="106"/>
      <c r="D35" s="92" t="s">
        <v>52</v>
      </c>
      <c r="E35" s="92"/>
      <c r="F35" s="107"/>
      <c r="G35" s="35">
        <v>14</v>
      </c>
      <c r="H35" s="35">
        <v>86373.178100000005</v>
      </c>
      <c r="I35" s="8">
        <v>1.0379175888378733E-2</v>
      </c>
      <c r="J35" s="35">
        <v>104296.60463</v>
      </c>
      <c r="K35" s="36">
        <v>1.0524858208513265E-2</v>
      </c>
      <c r="L35" s="9">
        <v>10359.666509999999</v>
      </c>
      <c r="M35" s="9">
        <v>8595.3971000000001</v>
      </c>
      <c r="BA35" s="18">
        <v>1605</v>
      </c>
      <c r="BB35" s="18">
        <v>1856</v>
      </c>
    </row>
    <row r="36" spans="2:54" x14ac:dyDescent="0.2">
      <c r="B36" s="23">
        <v>28</v>
      </c>
      <c r="C36" s="106"/>
      <c r="D36" s="92" t="s">
        <v>53</v>
      </c>
      <c r="E36" s="92"/>
      <c r="F36" s="107"/>
      <c r="G36" s="35">
        <v>13</v>
      </c>
      <c r="H36" s="35">
        <v>4270</v>
      </c>
      <c r="I36" s="8">
        <v>5.1311161657228847E-4</v>
      </c>
      <c r="J36" s="35">
        <v>4593</v>
      </c>
      <c r="K36" s="36">
        <v>4.6349230565264883E-4</v>
      </c>
      <c r="L36" s="9">
        <v>513</v>
      </c>
      <c r="M36" s="9">
        <v>427</v>
      </c>
      <c r="BA36" s="18">
        <v>0</v>
      </c>
      <c r="BB36" s="18">
        <v>0</v>
      </c>
    </row>
    <row r="37" spans="2:54" x14ac:dyDescent="0.2">
      <c r="B37" s="23">
        <v>29</v>
      </c>
      <c r="C37" s="106"/>
      <c r="D37" s="92" t="s">
        <v>54</v>
      </c>
      <c r="E37" s="92"/>
      <c r="F37" s="107"/>
      <c r="G37" s="35">
        <v>183.59547145886276</v>
      </c>
      <c r="H37" s="35">
        <v>498560.61519000004</v>
      </c>
      <c r="I37" s="8">
        <v>5.99103614096992E-2</v>
      </c>
      <c r="J37" s="35">
        <v>616788.86090812809</v>
      </c>
      <c r="K37" s="36">
        <v>6.2241866153533471E-2</v>
      </c>
      <c r="L37" s="9">
        <v>59424.985057687358</v>
      </c>
      <c r="M37" s="9">
        <v>49469.498156563277</v>
      </c>
    </row>
    <row r="38" spans="2:54" x14ac:dyDescent="0.2">
      <c r="B38" s="23">
        <v>30</v>
      </c>
      <c r="C38" s="106"/>
      <c r="D38" s="92" t="s">
        <v>55</v>
      </c>
      <c r="E38" s="92"/>
      <c r="F38" s="107"/>
      <c r="G38" s="35">
        <v>3</v>
      </c>
      <c r="H38" s="35">
        <v>3405</v>
      </c>
      <c r="I38" s="8">
        <v>4.0916746005354625E-4</v>
      </c>
      <c r="J38" s="35">
        <v>5170</v>
      </c>
      <c r="K38" s="36">
        <v>5.2171896804358692E-4</v>
      </c>
      <c r="L38" s="9">
        <v>409</v>
      </c>
      <c r="M38" s="9">
        <v>339</v>
      </c>
    </row>
    <row r="39" spans="2:54" x14ac:dyDescent="0.2">
      <c r="B39" s="23">
        <v>31</v>
      </c>
      <c r="C39" s="106"/>
      <c r="D39" s="92" t="s">
        <v>56</v>
      </c>
      <c r="E39" s="92"/>
      <c r="F39" s="107"/>
      <c r="G39" s="35">
        <v>10</v>
      </c>
      <c r="H39" s="35">
        <v>8583</v>
      </c>
      <c r="I39" s="8">
        <v>1.0313903993067804E-3</v>
      </c>
      <c r="J39" s="35">
        <v>9376</v>
      </c>
      <c r="K39" s="36">
        <v>9.46158035662799E-4</v>
      </c>
      <c r="L39" s="9">
        <v>1034</v>
      </c>
      <c r="M39" s="9">
        <v>859</v>
      </c>
      <c r="BA39" s="18">
        <v>655</v>
      </c>
      <c r="BB39" s="18">
        <v>818</v>
      </c>
    </row>
    <row r="40" spans="2:54" x14ac:dyDescent="0.2">
      <c r="B40" s="23">
        <v>32</v>
      </c>
      <c r="C40" s="106"/>
      <c r="D40" s="92" t="s">
        <v>57</v>
      </c>
      <c r="E40" s="92"/>
      <c r="F40" s="107"/>
      <c r="G40" s="35">
        <v>109.72656060728417</v>
      </c>
      <c r="H40" s="35">
        <v>301477.84213999996</v>
      </c>
      <c r="I40" s="8">
        <v>3.6227583826974379E-2</v>
      </c>
      <c r="J40" s="35">
        <v>418527.511436356</v>
      </c>
      <c r="K40" s="36">
        <v>4.2234766221359021E-2</v>
      </c>
      <c r="L40" s="9">
        <v>35811.209799999997</v>
      </c>
      <c r="M40" s="9">
        <v>29740.034240000001</v>
      </c>
    </row>
    <row r="41" spans="2:54" x14ac:dyDescent="0.2">
      <c r="B41" s="23">
        <v>33</v>
      </c>
      <c r="C41" s="106"/>
      <c r="D41" s="92" t="s">
        <v>58</v>
      </c>
      <c r="E41" s="92"/>
      <c r="F41" s="107"/>
      <c r="G41" s="35">
        <v>70</v>
      </c>
      <c r="H41" s="35">
        <v>83450.040129999994</v>
      </c>
      <c r="I41" s="8">
        <v>1.0027912176610455E-2</v>
      </c>
      <c r="J41" s="35">
        <v>95063.213256568997</v>
      </c>
      <c r="K41" s="36">
        <v>9.5930912029254557E-3</v>
      </c>
      <c r="L41" s="9">
        <v>9722.0001470423795</v>
      </c>
      <c r="M41" s="9">
        <v>8098.3855408265281</v>
      </c>
    </row>
    <row r="42" spans="2:54" x14ac:dyDescent="0.2">
      <c r="B42" s="23">
        <v>34</v>
      </c>
      <c r="C42" s="106"/>
      <c r="D42" s="92" t="s">
        <v>59</v>
      </c>
      <c r="E42" s="92"/>
      <c r="F42" s="107"/>
      <c r="G42" s="35">
        <v>3</v>
      </c>
      <c r="H42" s="35">
        <v>2050</v>
      </c>
      <c r="I42" s="8">
        <v>2.4634164261667246E-4</v>
      </c>
      <c r="J42" s="35">
        <v>2536</v>
      </c>
      <c r="K42" s="36">
        <v>2.5591475879275366E-4</v>
      </c>
      <c r="L42" s="9">
        <v>247</v>
      </c>
      <c r="M42" s="9">
        <v>204</v>
      </c>
      <c r="BA42" s="18">
        <v>920</v>
      </c>
      <c r="BB42" s="18">
        <v>1030</v>
      </c>
    </row>
    <row r="43" spans="2:54" x14ac:dyDescent="0.2">
      <c r="B43" s="23">
        <v>35</v>
      </c>
      <c r="C43" s="117"/>
      <c r="D43" s="92" t="s">
        <v>60</v>
      </c>
      <c r="E43" s="92"/>
      <c r="F43" s="107"/>
      <c r="G43" s="35">
        <v>0</v>
      </c>
      <c r="H43" s="35">
        <v>0</v>
      </c>
      <c r="I43" s="8">
        <v>0</v>
      </c>
      <c r="J43" s="40">
        <v>0</v>
      </c>
      <c r="K43" s="36">
        <v>0</v>
      </c>
      <c r="L43" s="9">
        <v>0</v>
      </c>
      <c r="M43" s="9">
        <v>0</v>
      </c>
      <c r="BA43" s="18">
        <v>6179</v>
      </c>
      <c r="BB43" s="18">
        <v>7608</v>
      </c>
    </row>
    <row r="44" spans="2:54" x14ac:dyDescent="0.2">
      <c r="B44" s="23">
        <v>37</v>
      </c>
      <c r="C44" s="119" t="s">
        <v>61</v>
      </c>
      <c r="D44" s="111"/>
      <c r="E44" s="111"/>
      <c r="F44" s="112"/>
      <c r="G44" s="37">
        <v>63</v>
      </c>
      <c r="H44" s="37">
        <v>68700</v>
      </c>
      <c r="I44" s="10">
        <v>8.2554491940319014E-3</v>
      </c>
      <c r="J44" s="41">
        <v>72942</v>
      </c>
      <c r="K44" s="42">
        <v>7.3607785236045097E-3</v>
      </c>
      <c r="L44" s="11">
        <v>7891.8347654275613</v>
      </c>
      <c r="M44" s="11">
        <v>6628.3950021708724</v>
      </c>
      <c r="Q44" s="81"/>
      <c r="R44" s="81"/>
      <c r="S44" s="81"/>
      <c r="T44" s="81"/>
      <c r="U44" s="81"/>
    </row>
    <row r="45" spans="2:54" x14ac:dyDescent="0.2">
      <c r="B45" s="23">
        <v>38</v>
      </c>
      <c r="C45" s="110" t="s">
        <v>62</v>
      </c>
      <c r="D45" s="111"/>
      <c r="E45" s="111"/>
      <c r="F45" s="112"/>
      <c r="G45" s="37">
        <v>22</v>
      </c>
      <c r="H45" s="37">
        <v>51834</v>
      </c>
      <c r="I45" s="10">
        <v>6.2287183918988296E-3</v>
      </c>
      <c r="J45" s="41">
        <v>58081</v>
      </c>
      <c r="K45" s="42">
        <v>5.8611140005685822E-3</v>
      </c>
      <c r="L45" s="11">
        <v>6441</v>
      </c>
      <c r="M45" s="11">
        <v>5179</v>
      </c>
    </row>
    <row r="46" spans="2:54" ht="13.5" thickBot="1" x14ac:dyDescent="0.25">
      <c r="B46" s="23"/>
      <c r="C46" s="122" t="s">
        <v>63</v>
      </c>
      <c r="D46" s="123"/>
      <c r="E46" s="123"/>
      <c r="F46" s="124"/>
      <c r="G46" s="43">
        <v>4895.8696135142036</v>
      </c>
      <c r="H46" s="43">
        <v>8321776.1245099995</v>
      </c>
      <c r="I46" s="12">
        <v>1</v>
      </c>
      <c r="J46" s="43">
        <v>9909549.6170805767</v>
      </c>
      <c r="K46" s="44">
        <v>1</v>
      </c>
      <c r="L46" s="43">
        <v>990939.08377952408</v>
      </c>
      <c r="M46" s="43">
        <v>826472.05163092155</v>
      </c>
      <c r="BA46" s="18">
        <v>0</v>
      </c>
      <c r="BB46" s="18">
        <v>0</v>
      </c>
    </row>
    <row r="47" spans="2:54" x14ac:dyDescent="0.2">
      <c r="B47" s="23"/>
      <c r="C47" s="16"/>
      <c r="D47" s="16" t="s">
        <v>0</v>
      </c>
      <c r="E47" s="16"/>
      <c r="F47" s="16"/>
      <c r="G47" s="24"/>
      <c r="H47" s="24" t="s">
        <v>0</v>
      </c>
      <c r="I47" s="3"/>
      <c r="J47" s="13" t="s">
        <v>0</v>
      </c>
      <c r="K47" s="36" t="s">
        <v>0</v>
      </c>
      <c r="L47" s="23"/>
      <c r="M47" s="23"/>
      <c r="BA47" s="18">
        <v>0</v>
      </c>
      <c r="BB47" s="18">
        <v>0</v>
      </c>
    </row>
    <row r="48" spans="2:54" x14ac:dyDescent="0.2">
      <c r="B48" s="23"/>
      <c r="C48" s="23"/>
      <c r="D48" s="23"/>
      <c r="E48" s="23"/>
      <c r="F48" s="23"/>
      <c r="G48" s="24"/>
      <c r="H48" s="24"/>
      <c r="I48" s="3"/>
      <c r="J48" s="13"/>
      <c r="K48" s="36"/>
      <c r="L48" s="23"/>
      <c r="M48" s="23"/>
    </row>
    <row r="49" spans="7:12" x14ac:dyDescent="0.2">
      <c r="G49" s="82"/>
    </row>
    <row r="54" spans="7:12" x14ac:dyDescent="0.2">
      <c r="G54" s="81"/>
      <c r="H54" s="81"/>
      <c r="I54" s="81"/>
      <c r="J54" s="81"/>
      <c r="K54" s="81"/>
      <c r="L54" s="81"/>
    </row>
  </sheetData>
  <pageMargins left="0.35433070866141736" right="0.2755905511811023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N39" sqref="N39"/>
    </sheetView>
  </sheetViews>
  <sheetFormatPr defaultRowHeight="12.75" x14ac:dyDescent="0.2"/>
  <cols>
    <col min="1" max="1" width="1.85546875" style="18" customWidth="1"/>
    <col min="2" max="3" width="9.140625" style="18"/>
    <col min="4" max="4" width="13.85546875" style="18" customWidth="1"/>
    <col min="5" max="5" width="11.42578125" style="18" customWidth="1"/>
    <col min="6" max="6" width="9.140625" style="18"/>
    <col min="7" max="7" width="11.85546875" style="18" customWidth="1"/>
    <col min="8" max="8" width="9.7109375" style="18" bestFit="1" customWidth="1"/>
    <col min="9" max="16384" width="9.140625" style="18"/>
  </cols>
  <sheetData>
    <row r="1" spans="2:8" x14ac:dyDescent="0.2">
      <c r="B1" s="18" t="s">
        <v>1</v>
      </c>
    </row>
    <row r="2" spans="2:8" s="22" customFormat="1" ht="15.75" x14ac:dyDescent="0.25">
      <c r="B2" s="219" t="s">
        <v>18</v>
      </c>
      <c r="C2" s="20"/>
      <c r="D2" s="20"/>
      <c r="E2" s="20"/>
      <c r="F2" s="20"/>
      <c r="G2" s="20"/>
      <c r="H2" s="20"/>
    </row>
    <row r="3" spans="2:8" s="22" customFormat="1" ht="15.75" x14ac:dyDescent="0.25">
      <c r="B3" s="220" t="s">
        <v>19</v>
      </c>
      <c r="C3" s="20"/>
      <c r="D3" s="20"/>
      <c r="E3" s="20"/>
      <c r="F3" s="20"/>
      <c r="G3" s="20"/>
      <c r="H3" s="20"/>
    </row>
    <row r="4" spans="2:8" s="22" customFormat="1" ht="15.75" x14ac:dyDescent="0.25">
      <c r="B4" s="219" t="s">
        <v>22</v>
      </c>
      <c r="C4" s="19"/>
      <c r="D4" s="19"/>
      <c r="E4" s="19"/>
      <c r="F4" s="21"/>
      <c r="G4" s="21"/>
      <c r="H4" s="21"/>
    </row>
    <row r="5" spans="2:8" x14ac:dyDescent="0.2">
      <c r="B5" s="209" t="s">
        <v>2</v>
      </c>
      <c r="C5" s="46"/>
      <c r="D5" s="46"/>
      <c r="E5" s="46"/>
      <c r="F5" s="47"/>
      <c r="G5" s="47"/>
      <c r="H5" s="47"/>
    </row>
    <row r="6" spans="2:8" x14ac:dyDescent="0.2">
      <c r="B6" s="48"/>
      <c r="C6" s="48"/>
      <c r="D6" s="48"/>
      <c r="E6" s="48"/>
      <c r="F6" s="48"/>
      <c r="G6" s="48"/>
      <c r="H6" s="48"/>
    </row>
    <row r="7" spans="2:8" x14ac:dyDescent="0.2">
      <c r="B7" s="48"/>
      <c r="C7" s="48"/>
      <c r="D7" s="48"/>
      <c r="E7" s="48"/>
      <c r="F7" s="48"/>
      <c r="G7" s="48"/>
      <c r="H7" s="48"/>
    </row>
    <row r="8" spans="2:8" ht="21.75" customHeight="1" x14ac:dyDescent="0.2">
      <c r="B8" s="49"/>
    </row>
    <row r="9" spans="2:8" x14ac:dyDescent="0.2">
      <c r="B9" s="46"/>
    </row>
    <row r="27" spans="2:2" x14ac:dyDescent="0.2">
      <c r="B27" s="18" t="s">
        <v>1</v>
      </c>
    </row>
    <row r="40" spans="3:24" ht="36" x14ac:dyDescent="0.2">
      <c r="C40" s="50"/>
      <c r="D40" s="216" t="s">
        <v>70</v>
      </c>
      <c r="E40" s="217" t="s">
        <v>71</v>
      </c>
      <c r="F40" s="218" t="s">
        <v>46</v>
      </c>
      <c r="G40" s="216" t="s">
        <v>61</v>
      </c>
      <c r="H40" s="217" t="s">
        <v>62</v>
      </c>
      <c r="I40" s="217" t="s">
        <v>63</v>
      </c>
      <c r="J40" s="51"/>
      <c r="K40" s="52"/>
      <c r="L40" s="49"/>
      <c r="M40" s="49"/>
      <c r="N40" s="49"/>
      <c r="O40" s="49"/>
    </row>
    <row r="41" spans="3:24" x14ac:dyDescent="0.2">
      <c r="C41" s="50" t="s">
        <v>7</v>
      </c>
      <c r="D41" s="53">
        <v>4219892.6168999998</v>
      </c>
      <c r="E41" s="53">
        <v>389008.25440999999</v>
      </c>
      <c r="F41" s="53">
        <v>3592341.2532000002</v>
      </c>
      <c r="G41" s="53">
        <v>68700</v>
      </c>
      <c r="H41" s="53">
        <v>51834</v>
      </c>
      <c r="I41" s="53">
        <v>8321776.1245099995</v>
      </c>
      <c r="J41" s="51"/>
      <c r="K41" s="23"/>
      <c r="L41" s="23"/>
      <c r="M41" s="23"/>
      <c r="N41" s="23"/>
      <c r="O41" s="23"/>
    </row>
    <row r="42" spans="3:24" x14ac:dyDescent="0.2">
      <c r="C42" s="50" t="s">
        <v>8</v>
      </c>
      <c r="D42" s="53">
        <v>2327078.1966800001</v>
      </c>
      <c r="E42" s="53">
        <v>157318.45000000001</v>
      </c>
      <c r="F42" s="53">
        <v>2432744.5616199998</v>
      </c>
      <c r="G42" s="53">
        <v>0</v>
      </c>
      <c r="H42" s="53">
        <v>282081.38</v>
      </c>
      <c r="I42" s="53">
        <v>5199222.5882999999</v>
      </c>
      <c r="J42" s="51"/>
      <c r="K42" s="23"/>
      <c r="L42" s="23"/>
      <c r="M42" s="23"/>
      <c r="N42" s="23"/>
      <c r="O42" s="54"/>
      <c r="P42" s="55"/>
      <c r="Q42" s="55"/>
      <c r="R42" s="55"/>
      <c r="S42" s="56"/>
      <c r="T42" s="57"/>
      <c r="U42" s="56"/>
      <c r="V42" s="57"/>
      <c r="W42" s="58"/>
      <c r="X42" s="59"/>
    </row>
    <row r="43" spans="3:24" x14ac:dyDescent="0.2">
      <c r="C43" s="50" t="s">
        <v>72</v>
      </c>
      <c r="D43" s="60">
        <v>0.81338668503724687</v>
      </c>
      <c r="E43" s="60">
        <v>1.472744006885397</v>
      </c>
      <c r="F43" s="60">
        <v>0.47666191916499778</v>
      </c>
      <c r="G43" s="61">
        <v>0</v>
      </c>
      <c r="H43" s="61">
        <v>-0.81624451780546448</v>
      </c>
      <c r="I43" s="60">
        <v>0.6005808528445763</v>
      </c>
      <c r="J43" s="51"/>
      <c r="K43" s="62"/>
      <c r="L43" s="62"/>
      <c r="M43" s="62"/>
      <c r="N43" s="62"/>
      <c r="O43" s="55"/>
      <c r="P43" s="63"/>
      <c r="Q43" s="55"/>
      <c r="R43" s="55"/>
      <c r="S43" s="64"/>
      <c r="T43" s="65"/>
      <c r="U43" s="64"/>
      <c r="V43" s="65"/>
      <c r="W43" s="66"/>
      <c r="X43" s="59"/>
    </row>
    <row r="44" spans="3:24" ht="8.25" customHeight="1" x14ac:dyDescent="0.2">
      <c r="C44" s="50"/>
      <c r="D44" s="51"/>
      <c r="E44" s="51"/>
      <c r="F44" s="51"/>
      <c r="G44" s="51"/>
      <c r="H44" s="51"/>
      <c r="I44" s="51"/>
      <c r="J44" s="51"/>
      <c r="K44" s="62"/>
      <c r="L44" s="62"/>
      <c r="M44" s="62"/>
      <c r="N44" s="62"/>
      <c r="O44" s="55"/>
      <c r="P44" s="63"/>
      <c r="Q44" s="55"/>
      <c r="R44" s="55"/>
      <c r="S44" s="64"/>
      <c r="T44" s="65"/>
      <c r="U44" s="64"/>
      <c r="V44" s="65"/>
      <c r="W44" s="66"/>
      <c r="X44" s="59"/>
    </row>
    <row r="45" spans="3:24" x14ac:dyDescent="0.2">
      <c r="C45" s="50" t="s">
        <v>7</v>
      </c>
      <c r="D45" s="67">
        <v>0.50709037995761685</v>
      </c>
      <c r="E45" s="67">
        <v>4.6745820674538453E-2</v>
      </c>
      <c r="F45" s="67">
        <v>0.43167963178191404</v>
      </c>
      <c r="G45" s="67">
        <v>8.2554491940319014E-3</v>
      </c>
      <c r="H45" s="67">
        <v>6.2287183918988296E-3</v>
      </c>
      <c r="I45" s="67">
        <v>1</v>
      </c>
      <c r="J45" s="51"/>
      <c r="O45" s="54"/>
      <c r="P45" s="63"/>
      <c r="Q45" s="55"/>
      <c r="R45" s="55"/>
      <c r="S45" s="56"/>
      <c r="T45" s="57"/>
      <c r="U45" s="56"/>
      <c r="V45" s="57"/>
      <c r="W45" s="58"/>
      <c r="X45" s="59"/>
    </row>
    <row r="46" spans="3:24" x14ac:dyDescent="0.2">
      <c r="C46" s="50" t="s">
        <v>8</v>
      </c>
      <c r="D46" s="67">
        <v>0.44758195233200998</v>
      </c>
      <c r="E46" s="67">
        <v>3.0258071726726888E-2</v>
      </c>
      <c r="F46" s="67">
        <v>0.46790544553612562</v>
      </c>
      <c r="G46" s="67">
        <v>0</v>
      </c>
      <c r="H46" s="67">
        <v>5.4254530405137495E-2</v>
      </c>
      <c r="I46" s="67">
        <v>1</v>
      </c>
      <c r="J46" s="51"/>
      <c r="O46" s="55"/>
      <c r="P46" s="68"/>
      <c r="Q46" s="55"/>
      <c r="R46" s="55"/>
      <c r="S46" s="64"/>
      <c r="T46" s="65"/>
      <c r="U46" s="64"/>
      <c r="V46" s="65"/>
      <c r="W46" s="66"/>
      <c r="X46" s="59"/>
    </row>
    <row r="47" spans="3:24" x14ac:dyDescent="0.2">
      <c r="C47" s="69"/>
      <c r="O47" s="55"/>
      <c r="P47" s="63"/>
      <c r="Q47" s="55"/>
      <c r="R47" s="55"/>
      <c r="S47" s="64"/>
      <c r="T47" s="65"/>
      <c r="U47" s="64"/>
      <c r="V47" s="65"/>
      <c r="W47" s="66"/>
      <c r="X47" s="59"/>
    </row>
    <row r="48" spans="3:24" x14ac:dyDescent="0.2">
      <c r="C48" s="69"/>
      <c r="D48" s="70"/>
      <c r="E48" s="70"/>
      <c r="F48" s="70"/>
      <c r="G48" s="71"/>
      <c r="H48" s="70"/>
      <c r="I48" s="70"/>
      <c r="O48" s="55"/>
      <c r="P48" s="63"/>
      <c r="Q48" s="55"/>
      <c r="R48" s="55"/>
      <c r="S48" s="64"/>
      <c r="T48" s="65"/>
      <c r="U48" s="64"/>
      <c r="V48" s="65"/>
      <c r="W48" s="66"/>
      <c r="X48" s="59"/>
    </row>
    <row r="49" spans="4:24" x14ac:dyDescent="0.2">
      <c r="O49" s="55"/>
      <c r="P49" s="63"/>
      <c r="Q49" s="55"/>
      <c r="R49" s="55"/>
      <c r="S49" s="64"/>
      <c r="T49" s="65"/>
      <c r="U49" s="64"/>
      <c r="V49" s="65"/>
      <c r="W49" s="66"/>
      <c r="X49" s="59"/>
    </row>
    <row r="50" spans="4:24" x14ac:dyDescent="0.2">
      <c r="D50" s="72"/>
      <c r="E50" s="73"/>
      <c r="F50" s="74"/>
      <c r="G50" s="73"/>
      <c r="H50" s="73"/>
      <c r="I50" s="73"/>
      <c r="J50" s="23"/>
      <c r="O50" s="55"/>
      <c r="P50" s="63"/>
      <c r="Q50" s="63"/>
      <c r="R50" s="63"/>
      <c r="S50" s="64"/>
      <c r="T50" s="65"/>
      <c r="U50" s="64"/>
      <c r="V50" s="65"/>
      <c r="W50" s="66"/>
      <c r="X50" s="59"/>
    </row>
    <row r="51" spans="4:24" x14ac:dyDescent="0.2">
      <c r="D51" s="75"/>
      <c r="E51" s="76"/>
      <c r="F51" s="76"/>
      <c r="G51" s="76"/>
      <c r="H51" s="76"/>
      <c r="I51" s="76"/>
      <c r="J51" s="23"/>
      <c r="O51" s="55"/>
      <c r="P51" s="63"/>
      <c r="Q51" s="63"/>
      <c r="R51" s="63"/>
      <c r="S51" s="64"/>
      <c r="T51" s="65"/>
      <c r="U51" s="64"/>
      <c r="V51" s="65"/>
      <c r="W51" s="66"/>
      <c r="X51" s="59"/>
    </row>
    <row r="52" spans="4:24" x14ac:dyDescent="0.2">
      <c r="D52" s="75"/>
      <c r="E52" s="76"/>
      <c r="F52" s="76"/>
      <c r="G52" s="76"/>
      <c r="H52" s="76"/>
      <c r="I52" s="76"/>
      <c r="J52" s="23"/>
      <c r="O52" s="55"/>
      <c r="P52" s="63"/>
      <c r="Q52" s="63"/>
      <c r="R52" s="63"/>
      <c r="S52" s="64"/>
      <c r="T52" s="65"/>
      <c r="U52" s="64"/>
      <c r="V52" s="65"/>
      <c r="W52" s="66"/>
      <c r="X52" s="59"/>
    </row>
    <row r="53" spans="4:24" x14ac:dyDescent="0.2">
      <c r="D53" s="23"/>
      <c r="E53" s="23"/>
      <c r="F53" s="23"/>
      <c r="G53" s="23"/>
      <c r="H53" s="23"/>
      <c r="I53" s="23"/>
      <c r="J53" s="23"/>
      <c r="O53" s="55"/>
      <c r="P53" s="63"/>
      <c r="Q53" s="63"/>
      <c r="R53" s="63"/>
      <c r="S53" s="64"/>
      <c r="T53" s="65"/>
      <c r="U53" s="64"/>
      <c r="V53" s="65"/>
      <c r="W53" s="66"/>
      <c r="X53" s="59"/>
    </row>
    <row r="54" spans="4:24" x14ac:dyDescent="0.2">
      <c r="D54" s="23"/>
      <c r="E54" s="23"/>
      <c r="F54" s="23"/>
      <c r="G54" s="23"/>
      <c r="H54" s="23"/>
      <c r="I54" s="23"/>
      <c r="J54" s="23"/>
      <c r="O54" s="55"/>
      <c r="P54" s="63"/>
      <c r="Q54" s="63"/>
      <c r="R54" s="63"/>
      <c r="S54" s="64"/>
      <c r="T54" s="65"/>
      <c r="U54" s="64"/>
      <c r="V54" s="65"/>
      <c r="W54" s="66"/>
      <c r="X54" s="59"/>
    </row>
    <row r="55" spans="4:24" x14ac:dyDescent="0.2">
      <c r="O55" s="55"/>
      <c r="P55" s="63"/>
      <c r="Q55" s="63"/>
      <c r="R55" s="63"/>
      <c r="S55" s="64"/>
      <c r="T55" s="65"/>
      <c r="U55" s="64"/>
      <c r="V55" s="65"/>
      <c r="W55" s="66"/>
      <c r="X55" s="59"/>
    </row>
    <row r="56" spans="4:24" x14ac:dyDescent="0.2">
      <c r="O56" s="55"/>
      <c r="P56" s="63"/>
      <c r="Q56" s="63"/>
      <c r="R56" s="63"/>
      <c r="S56" s="64"/>
      <c r="T56" s="65"/>
      <c r="U56" s="64"/>
      <c r="V56" s="65"/>
      <c r="W56" s="66"/>
      <c r="X56" s="59"/>
    </row>
    <row r="57" spans="4:24" x14ac:dyDescent="0.2">
      <c r="O57" s="55"/>
      <c r="P57" s="63"/>
      <c r="Q57" s="63"/>
      <c r="R57" s="63"/>
      <c r="S57" s="64"/>
      <c r="T57" s="65"/>
      <c r="U57" s="64"/>
      <c r="V57" s="65"/>
      <c r="W57" s="66"/>
      <c r="X57" s="59"/>
    </row>
    <row r="58" spans="4:24" x14ac:dyDescent="0.2">
      <c r="O58" s="55"/>
      <c r="P58" s="63"/>
      <c r="Q58" s="63"/>
      <c r="R58" s="63"/>
      <c r="S58" s="64"/>
      <c r="T58" s="65"/>
      <c r="U58" s="64"/>
      <c r="V58" s="65"/>
      <c r="W58" s="66"/>
      <c r="X58" s="59"/>
    </row>
    <row r="59" spans="4:24" x14ac:dyDescent="0.2">
      <c r="O59" s="55"/>
      <c r="P59" s="63"/>
      <c r="Q59" s="63"/>
      <c r="R59" s="63"/>
      <c r="S59" s="64"/>
      <c r="T59" s="65"/>
      <c r="U59" s="64"/>
      <c r="V59" s="65"/>
      <c r="W59" s="66"/>
      <c r="X59" s="59"/>
    </row>
    <row r="60" spans="4:24" x14ac:dyDescent="0.2">
      <c r="O60" s="55"/>
      <c r="P60" s="63"/>
      <c r="Q60" s="63"/>
      <c r="R60" s="63"/>
      <c r="S60" s="64"/>
      <c r="T60" s="65"/>
      <c r="U60" s="64"/>
      <c r="V60" s="65"/>
      <c r="W60" s="66"/>
      <c r="X60" s="59"/>
    </row>
    <row r="61" spans="4:24" x14ac:dyDescent="0.2">
      <c r="O61" s="55"/>
      <c r="P61" s="63"/>
      <c r="Q61" s="63"/>
      <c r="R61" s="63"/>
      <c r="S61" s="64"/>
      <c r="T61" s="65"/>
      <c r="U61" s="64"/>
      <c r="V61" s="65"/>
      <c r="W61" s="66"/>
      <c r="X61" s="59"/>
    </row>
    <row r="62" spans="4:24" x14ac:dyDescent="0.2">
      <c r="O62" s="55"/>
      <c r="P62" s="63"/>
      <c r="Q62" s="63"/>
      <c r="R62" s="63"/>
      <c r="S62" s="64"/>
      <c r="T62" s="65"/>
      <c r="U62" s="64"/>
      <c r="V62" s="65"/>
      <c r="W62" s="66"/>
      <c r="X62" s="59"/>
    </row>
    <row r="63" spans="4:24" x14ac:dyDescent="0.2">
      <c r="O63" s="54"/>
      <c r="P63" s="63"/>
      <c r="Q63" s="63"/>
      <c r="R63" s="63"/>
      <c r="S63" s="56"/>
      <c r="T63" s="57"/>
      <c r="U63" s="56"/>
      <c r="V63" s="57"/>
      <c r="W63" s="58"/>
      <c r="X63" s="59"/>
    </row>
    <row r="64" spans="4:24" x14ac:dyDescent="0.2">
      <c r="O64" s="55"/>
      <c r="P64" s="63"/>
      <c r="Q64" s="63"/>
      <c r="R64" s="63"/>
      <c r="S64" s="64"/>
      <c r="T64" s="65"/>
      <c r="U64" s="64"/>
      <c r="V64" s="65"/>
      <c r="W64" s="66"/>
      <c r="X64" s="59"/>
    </row>
    <row r="65" spans="15:24" x14ac:dyDescent="0.2">
      <c r="O65" s="55"/>
      <c r="P65" s="63"/>
      <c r="Q65" s="63"/>
      <c r="R65" s="63"/>
      <c r="S65" s="64"/>
      <c r="T65" s="65"/>
      <c r="U65" s="64"/>
      <c r="V65" s="65"/>
      <c r="W65" s="66"/>
      <c r="X65" s="59"/>
    </row>
    <row r="66" spans="15:24" x14ac:dyDescent="0.2">
      <c r="O66" s="55"/>
      <c r="P66" s="63"/>
      <c r="Q66" s="63"/>
      <c r="R66" s="63"/>
      <c r="S66" s="64"/>
      <c r="T66" s="65"/>
      <c r="U66" s="64"/>
      <c r="V66" s="65"/>
      <c r="W66" s="66"/>
      <c r="X66" s="59"/>
    </row>
    <row r="67" spans="15:24" x14ac:dyDescent="0.2">
      <c r="O67" s="55"/>
      <c r="P67" s="63"/>
      <c r="Q67" s="63"/>
      <c r="R67" s="63"/>
      <c r="S67" s="64"/>
      <c r="T67" s="65"/>
      <c r="U67" s="64"/>
      <c r="V67" s="65"/>
      <c r="W67" s="66"/>
      <c r="X67" s="59"/>
    </row>
    <row r="68" spans="15:24" x14ac:dyDescent="0.2">
      <c r="O68" s="55"/>
      <c r="P68" s="63"/>
      <c r="Q68" s="63"/>
      <c r="R68" s="63"/>
      <c r="S68" s="64"/>
      <c r="T68" s="65"/>
      <c r="U68" s="64"/>
      <c r="V68" s="65"/>
      <c r="W68" s="66"/>
      <c r="X68" s="59"/>
    </row>
    <row r="69" spans="15:24" x14ac:dyDescent="0.2">
      <c r="O69" s="55"/>
      <c r="P69" s="63"/>
      <c r="Q69" s="63"/>
      <c r="R69" s="63"/>
      <c r="S69" s="64"/>
      <c r="T69" s="65"/>
      <c r="U69" s="64"/>
      <c r="V69" s="65"/>
      <c r="W69" s="66"/>
      <c r="X69" s="59"/>
    </row>
    <row r="70" spans="15:24" x14ac:dyDescent="0.2">
      <c r="O70" s="55"/>
      <c r="P70" s="63"/>
      <c r="Q70" s="63"/>
      <c r="R70" s="63"/>
      <c r="S70" s="64"/>
      <c r="T70" s="65"/>
      <c r="U70" s="64"/>
      <c r="V70" s="65"/>
      <c r="W70" s="66"/>
      <c r="X70" s="59"/>
    </row>
    <row r="71" spans="15:24" x14ac:dyDescent="0.2">
      <c r="O71" s="55"/>
      <c r="P71" s="63"/>
      <c r="Q71" s="63"/>
      <c r="R71" s="63"/>
      <c r="S71" s="64"/>
      <c r="T71" s="65"/>
      <c r="U71" s="64"/>
      <c r="V71" s="65"/>
      <c r="W71" s="66"/>
      <c r="X71" s="59"/>
    </row>
    <row r="72" spans="15:24" x14ac:dyDescent="0.2">
      <c r="O72" s="55"/>
      <c r="P72" s="63"/>
      <c r="Q72" s="63"/>
      <c r="R72" s="63"/>
      <c r="S72" s="64"/>
      <c r="T72" s="65"/>
      <c r="U72" s="64"/>
      <c r="V72" s="65"/>
      <c r="W72" s="66"/>
      <c r="X72" s="59"/>
    </row>
    <row r="73" spans="15:24" x14ac:dyDescent="0.2">
      <c r="O73" s="55"/>
      <c r="P73" s="63"/>
      <c r="Q73" s="63"/>
      <c r="R73" s="63"/>
      <c r="S73" s="64"/>
      <c r="T73" s="65"/>
      <c r="U73" s="64"/>
      <c r="V73" s="65"/>
      <c r="W73" s="66"/>
      <c r="X73" s="59"/>
    </row>
    <row r="74" spans="15:24" x14ac:dyDescent="0.2">
      <c r="O74" s="55"/>
      <c r="P74" s="63"/>
      <c r="Q74" s="63"/>
      <c r="R74" s="63"/>
      <c r="S74" s="64"/>
      <c r="T74" s="65"/>
      <c r="U74" s="64"/>
      <c r="V74" s="65"/>
      <c r="W74" s="66"/>
      <c r="X74" s="59"/>
    </row>
    <row r="75" spans="15:24" x14ac:dyDescent="0.2">
      <c r="O75" s="55"/>
      <c r="P75" s="63"/>
      <c r="Q75" s="63"/>
      <c r="R75" s="63"/>
      <c r="S75" s="64"/>
      <c r="T75" s="65"/>
      <c r="U75" s="64"/>
      <c r="V75" s="65"/>
      <c r="W75" s="66"/>
      <c r="X75" s="59"/>
    </row>
    <row r="76" spans="15:24" x14ac:dyDescent="0.2">
      <c r="O76" s="55"/>
      <c r="P76" s="63"/>
      <c r="Q76" s="63"/>
      <c r="R76" s="63"/>
      <c r="S76" s="64"/>
      <c r="T76" s="65"/>
      <c r="U76" s="64"/>
      <c r="V76" s="65"/>
      <c r="W76" s="66"/>
      <c r="X76" s="59"/>
    </row>
    <row r="77" spans="15:24" x14ac:dyDescent="0.2">
      <c r="O77" s="55"/>
      <c r="P77" s="63"/>
      <c r="Q77" s="63"/>
      <c r="R77" s="63"/>
      <c r="S77" s="64"/>
      <c r="T77" s="65"/>
      <c r="U77" s="64"/>
      <c r="V77" s="65"/>
      <c r="W77" s="66"/>
      <c r="X77" s="59"/>
    </row>
    <row r="78" spans="15:24" x14ac:dyDescent="0.2">
      <c r="O78" s="54"/>
      <c r="P78" s="63"/>
      <c r="Q78" s="63"/>
      <c r="R78" s="63"/>
      <c r="S78" s="77"/>
      <c r="T78" s="57"/>
      <c r="U78" s="77"/>
      <c r="V78" s="57"/>
      <c r="W78" s="58"/>
      <c r="X78" s="59"/>
    </row>
    <row r="79" spans="15:24" x14ac:dyDescent="0.2">
      <c r="O79" s="54"/>
      <c r="P79" s="78"/>
      <c r="Q79" s="78"/>
      <c r="R79" s="78"/>
      <c r="S79" s="56"/>
      <c r="T79" s="79"/>
      <c r="U79" s="56"/>
      <c r="V79" s="79"/>
      <c r="W79" s="80"/>
      <c r="X79" s="59"/>
    </row>
    <row r="80" spans="15:24" x14ac:dyDescent="0.2">
      <c r="O80" s="59"/>
      <c r="P80" s="59"/>
      <c r="Q80" s="59"/>
      <c r="R80" s="59"/>
      <c r="S80" s="59"/>
      <c r="T80" s="59"/>
      <c r="U80" s="59"/>
      <c r="V80" s="59"/>
      <c r="W80" s="59"/>
      <c r="X80" s="59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49"/>
  <sheetViews>
    <sheetView showGridLines="0" workbookViewId="0">
      <selection activeCell="G7" sqref="G7:N7"/>
    </sheetView>
  </sheetViews>
  <sheetFormatPr defaultRowHeight="12.75" x14ac:dyDescent="0.2"/>
  <cols>
    <col min="1" max="1" width="1.5703125" style="18" customWidth="1"/>
    <col min="2" max="2" width="3.42578125" style="18" customWidth="1"/>
    <col min="3" max="3" width="3.140625" style="18" customWidth="1"/>
    <col min="4" max="5" width="9.140625" style="18"/>
    <col min="6" max="6" width="23" style="18" customWidth="1"/>
    <col min="7" max="7" width="8.28515625" style="18" customWidth="1"/>
    <col min="8" max="8" width="9.5703125" style="18" customWidth="1"/>
    <col min="9" max="9" width="12.42578125" style="18" bestFit="1" customWidth="1"/>
    <col min="10" max="10" width="10" style="14" bestFit="1" customWidth="1"/>
    <col min="11" max="11" width="12.42578125" style="18" bestFit="1" customWidth="1"/>
    <col min="12" max="12" width="7.85546875" style="18" bestFit="1" customWidth="1"/>
    <col min="13" max="14" width="11.42578125" style="18" bestFit="1" customWidth="1"/>
    <col min="15" max="16" width="9.140625" style="18"/>
    <col min="17" max="17" width="10.42578125" style="18" bestFit="1" customWidth="1"/>
    <col min="18" max="19" width="15" style="18" bestFit="1" customWidth="1"/>
    <col min="20" max="21" width="14" style="18" bestFit="1" customWidth="1"/>
    <col min="22" max="16384" width="9.140625" style="18"/>
  </cols>
  <sheetData>
    <row r="1" spans="2:55" x14ac:dyDescent="0.2">
      <c r="B1" s="16" t="s">
        <v>0</v>
      </c>
      <c r="C1" s="16"/>
      <c r="D1" s="16"/>
      <c r="E1" s="16"/>
      <c r="F1" s="16"/>
      <c r="G1" s="17"/>
      <c r="H1" s="17"/>
      <c r="I1" s="17"/>
      <c r="J1" s="1"/>
      <c r="K1" s="17"/>
      <c r="L1" s="17"/>
      <c r="M1" s="16"/>
      <c r="N1" s="16"/>
    </row>
    <row r="2" spans="2:55" s="22" customFormat="1" ht="15.75" x14ac:dyDescent="0.25">
      <c r="B2" s="19" t="s">
        <v>0</v>
      </c>
      <c r="C2" s="207" t="s">
        <v>18</v>
      </c>
      <c r="D2" s="20"/>
      <c r="E2" s="20"/>
      <c r="F2" s="20"/>
      <c r="G2" s="20"/>
      <c r="H2" s="20"/>
      <c r="I2" s="20"/>
      <c r="J2" s="2"/>
      <c r="K2" s="20"/>
      <c r="L2" s="21"/>
      <c r="M2" s="19"/>
      <c r="N2" s="19"/>
    </row>
    <row r="3" spans="2:55" s="22" customFormat="1" ht="15.75" x14ac:dyDescent="0.25">
      <c r="B3" s="19" t="s">
        <v>0</v>
      </c>
      <c r="C3" s="208" t="s">
        <v>19</v>
      </c>
      <c r="D3" s="20"/>
      <c r="E3" s="20"/>
      <c r="F3" s="20"/>
      <c r="G3" s="20"/>
      <c r="H3" s="20"/>
      <c r="I3" s="20"/>
      <c r="J3" s="2"/>
      <c r="K3" s="20"/>
      <c r="L3" s="21"/>
      <c r="M3" s="19"/>
      <c r="N3" s="19"/>
    </row>
    <row r="4" spans="2:55" s="22" customFormat="1" ht="15.75" x14ac:dyDescent="0.25">
      <c r="B4" s="19"/>
      <c r="C4" s="208" t="s">
        <v>22</v>
      </c>
      <c r="D4" s="20"/>
      <c r="E4" s="20"/>
      <c r="F4" s="20"/>
      <c r="G4" s="20"/>
      <c r="H4" s="20"/>
      <c r="I4" s="20"/>
      <c r="J4" s="2"/>
      <c r="K4" s="20"/>
      <c r="L4" s="21"/>
      <c r="M4" s="19"/>
      <c r="N4" s="19"/>
    </row>
    <row r="5" spans="2:55" ht="13.5" thickBot="1" x14ac:dyDescent="0.25">
      <c r="B5" s="23"/>
      <c r="C5" s="209" t="s">
        <v>20</v>
      </c>
      <c r="D5" s="23"/>
      <c r="E5" s="23"/>
      <c r="F5" s="23"/>
      <c r="G5" s="24"/>
      <c r="H5" s="24"/>
      <c r="I5" s="24"/>
      <c r="J5" s="3"/>
      <c r="K5" s="24"/>
      <c r="L5" s="24"/>
      <c r="M5" s="23"/>
      <c r="N5" s="23"/>
    </row>
    <row r="6" spans="2:55" ht="13.5" thickBot="1" x14ac:dyDescent="0.25">
      <c r="B6" s="23"/>
      <c r="C6" s="25" t="s">
        <v>17</v>
      </c>
      <c r="D6" s="26"/>
      <c r="E6" s="27" t="s">
        <v>9</v>
      </c>
      <c r="F6" s="28"/>
      <c r="G6" s="29"/>
      <c r="H6" s="29"/>
      <c r="I6" s="29"/>
      <c r="J6" s="4"/>
      <c r="K6" s="29"/>
      <c r="L6" s="29"/>
      <c r="M6" s="30"/>
      <c r="N6" s="23"/>
    </row>
    <row r="7" spans="2:55" ht="51.75" thickBot="1" x14ac:dyDescent="0.25">
      <c r="B7" s="23"/>
      <c r="C7" s="210" t="s">
        <v>24</v>
      </c>
      <c r="D7" s="31"/>
      <c r="E7" s="31"/>
      <c r="F7" s="83">
        <v>9611</v>
      </c>
      <c r="G7" s="211" t="s">
        <v>24</v>
      </c>
      <c r="H7" s="45" t="s">
        <v>69</v>
      </c>
      <c r="I7" s="212" t="s">
        <v>64</v>
      </c>
      <c r="J7" s="5" t="s">
        <v>65</v>
      </c>
      <c r="K7" s="213" t="s">
        <v>66</v>
      </c>
      <c r="L7" s="213" t="s">
        <v>65</v>
      </c>
      <c r="M7" s="214" t="s">
        <v>67</v>
      </c>
      <c r="N7" s="215" t="s">
        <v>68</v>
      </c>
    </row>
    <row r="8" spans="2:55" x14ac:dyDescent="0.2">
      <c r="B8" s="23"/>
      <c r="C8" s="100" t="s">
        <v>25</v>
      </c>
      <c r="D8" s="101"/>
      <c r="E8" s="101"/>
      <c r="F8" s="102"/>
      <c r="G8" s="32">
        <v>447.95927399172831</v>
      </c>
      <c r="H8" s="32">
        <v>404.86222492778523</v>
      </c>
      <c r="I8" s="32">
        <v>591401.88826000004</v>
      </c>
      <c r="J8" s="6">
        <v>3.8965340508596513E-2</v>
      </c>
      <c r="K8" s="33">
        <v>692469.57319884002</v>
      </c>
      <c r="L8" s="34">
        <v>3.8304387756558499E-2</v>
      </c>
      <c r="M8" s="7">
        <v>73704.901159999994</v>
      </c>
      <c r="N8" s="7">
        <v>61755.780909999994</v>
      </c>
    </row>
    <row r="9" spans="2:55" x14ac:dyDescent="0.2">
      <c r="B9" s="23">
        <v>2</v>
      </c>
      <c r="C9" s="106" t="s">
        <v>0</v>
      </c>
      <c r="D9" s="92" t="s">
        <v>26</v>
      </c>
      <c r="E9" s="92"/>
      <c r="F9" s="107"/>
      <c r="G9" s="35">
        <v>440.06622586338608</v>
      </c>
      <c r="H9" s="35">
        <v>399.2634386600314</v>
      </c>
      <c r="I9" s="35">
        <v>582820.20825999998</v>
      </c>
      <c r="J9" s="8">
        <v>3.8399924519953603E-2</v>
      </c>
      <c r="K9" s="35">
        <v>680307.04319883999</v>
      </c>
      <c r="L9" s="36">
        <v>3.7631609798866192E-2</v>
      </c>
      <c r="M9" s="9">
        <v>72659.451159999997</v>
      </c>
      <c r="N9" s="9">
        <v>60877.660909999991</v>
      </c>
    </row>
    <row r="10" spans="2:55" x14ac:dyDescent="0.2">
      <c r="B10" s="23">
        <v>3</v>
      </c>
      <c r="C10" s="106"/>
      <c r="D10" s="92" t="s">
        <v>27</v>
      </c>
      <c r="E10" s="92"/>
      <c r="F10" s="107"/>
      <c r="G10" s="35">
        <v>7.8930481283422456</v>
      </c>
      <c r="H10" s="35">
        <v>5.5987862677538551</v>
      </c>
      <c r="I10" s="35">
        <v>8581.68</v>
      </c>
      <c r="J10" s="8">
        <v>5.6541598864291145E-4</v>
      </c>
      <c r="K10" s="35">
        <v>12162.529999999999</v>
      </c>
      <c r="L10" s="36">
        <v>6.7277795769230171E-4</v>
      </c>
      <c r="M10" s="9">
        <v>1045.45</v>
      </c>
      <c r="N10" s="9">
        <v>878.12</v>
      </c>
      <c r="BB10" s="18">
        <v>837</v>
      </c>
      <c r="BC10" s="18">
        <v>1028</v>
      </c>
    </row>
    <row r="11" spans="2:55" x14ac:dyDescent="0.2">
      <c r="B11" s="23" t="s">
        <v>0</v>
      </c>
      <c r="C11" s="110" t="s">
        <v>28</v>
      </c>
      <c r="D11" s="111"/>
      <c r="E11" s="111"/>
      <c r="F11" s="112"/>
      <c r="G11" s="37">
        <v>3773.2623225649445</v>
      </c>
      <c r="H11" s="37">
        <v>3049.5966610312585</v>
      </c>
      <c r="I11" s="37">
        <v>7436889.2964499993</v>
      </c>
      <c r="J11" s="10">
        <v>0.48998985210123919</v>
      </c>
      <c r="K11" s="38">
        <v>8898194.4241720308</v>
      </c>
      <c r="L11" s="39">
        <v>0.49220919264688234</v>
      </c>
      <c r="M11" s="11">
        <v>934225.19572000008</v>
      </c>
      <c r="N11" s="11">
        <v>779075.57064000005</v>
      </c>
      <c r="BB11" s="18">
        <v>713</v>
      </c>
      <c r="BC11" s="18">
        <v>877</v>
      </c>
    </row>
    <row r="12" spans="2:55" x14ac:dyDescent="0.2">
      <c r="B12" s="23">
        <v>4</v>
      </c>
      <c r="C12" s="106"/>
      <c r="D12" s="116" t="s">
        <v>29</v>
      </c>
      <c r="E12" s="92"/>
      <c r="F12" s="107"/>
      <c r="G12" s="35">
        <v>61.693264139511605</v>
      </c>
      <c r="H12" s="35">
        <v>50.712062364355063</v>
      </c>
      <c r="I12" s="35">
        <v>162503.80853000001</v>
      </c>
      <c r="J12" s="8">
        <v>1.0706790693457265E-2</v>
      </c>
      <c r="K12" s="35">
        <v>190369.91585000002</v>
      </c>
      <c r="L12" s="36">
        <v>1.0530431019830443E-2</v>
      </c>
      <c r="M12" s="9">
        <v>20089.1567</v>
      </c>
      <c r="N12" s="9">
        <v>16741.207249999999</v>
      </c>
      <c r="BB12" s="18">
        <v>124</v>
      </c>
      <c r="BC12" s="18">
        <v>151</v>
      </c>
    </row>
    <row r="13" spans="2:55" x14ac:dyDescent="0.2">
      <c r="B13" s="23">
        <v>5</v>
      </c>
      <c r="C13" s="106"/>
      <c r="D13" s="92" t="s">
        <v>30</v>
      </c>
      <c r="E13" s="92"/>
      <c r="F13" s="107"/>
      <c r="G13" s="35">
        <v>185.44137404177974</v>
      </c>
      <c r="H13" s="35">
        <v>146.2412114491101</v>
      </c>
      <c r="I13" s="35">
        <v>402758.57954999997</v>
      </c>
      <c r="J13" s="8">
        <v>2.6536312288581946E-2</v>
      </c>
      <c r="K13" s="35">
        <v>474137.58322720398</v>
      </c>
      <c r="L13" s="36">
        <v>2.622721710933186E-2</v>
      </c>
      <c r="M13" s="9">
        <v>49658.930209999999</v>
      </c>
      <c r="N13" s="9">
        <v>41461.61765</v>
      </c>
      <c r="BB13" s="18">
        <v>16222</v>
      </c>
      <c r="BC13" s="18">
        <v>19524</v>
      </c>
    </row>
    <row r="14" spans="2:55" x14ac:dyDescent="0.2">
      <c r="B14" s="23">
        <v>6</v>
      </c>
      <c r="C14" s="106"/>
      <c r="D14" s="92" t="s">
        <v>31</v>
      </c>
      <c r="E14" s="92"/>
      <c r="F14" s="107"/>
      <c r="G14" s="35">
        <v>286.12051842680648</v>
      </c>
      <c r="H14" s="35">
        <v>204.69270244521769</v>
      </c>
      <c r="I14" s="35">
        <v>351404.89380000002</v>
      </c>
      <c r="J14" s="8">
        <v>2.3152802882638865E-2</v>
      </c>
      <c r="K14" s="35">
        <v>428538.18390238401</v>
      </c>
      <c r="L14" s="36">
        <v>2.3704857801708522E-2</v>
      </c>
      <c r="M14" s="9">
        <v>41577.826079999999</v>
      </c>
      <c r="N14" s="9">
        <v>34736.856769999999</v>
      </c>
      <c r="BB14" s="18">
        <v>0</v>
      </c>
      <c r="BC14" s="18">
        <v>0</v>
      </c>
    </row>
    <row r="15" spans="2:55" x14ac:dyDescent="0.2">
      <c r="B15" s="23">
        <v>7</v>
      </c>
      <c r="C15" s="106"/>
      <c r="D15" s="92" t="s">
        <v>32</v>
      </c>
      <c r="E15" s="92"/>
      <c r="F15" s="107"/>
      <c r="G15" s="35">
        <v>579.85395537525358</v>
      </c>
      <c r="H15" s="35">
        <v>484.64188646445871</v>
      </c>
      <c r="I15" s="35">
        <v>2108669.0676800003</v>
      </c>
      <c r="J15" s="8">
        <v>0.13893261058708944</v>
      </c>
      <c r="K15" s="35">
        <v>2505916.5095228842</v>
      </c>
      <c r="L15" s="36">
        <v>0.13861633980958135</v>
      </c>
      <c r="M15" s="9">
        <v>268476.20162000001</v>
      </c>
      <c r="N15" s="9">
        <v>223379.90774</v>
      </c>
      <c r="BB15" s="18">
        <v>1841</v>
      </c>
      <c r="BC15" s="18">
        <v>2301</v>
      </c>
    </row>
    <row r="16" spans="2:55" x14ac:dyDescent="0.2">
      <c r="B16" s="23">
        <v>8</v>
      </c>
      <c r="C16" s="106" t="s">
        <v>0</v>
      </c>
      <c r="D16" s="92" t="s">
        <v>33</v>
      </c>
      <c r="E16" s="92"/>
      <c r="F16" s="107"/>
      <c r="G16" s="35">
        <v>35.627038276125496</v>
      </c>
      <c r="H16" s="35">
        <v>26.496835212877293</v>
      </c>
      <c r="I16" s="35">
        <v>30198.83</v>
      </c>
      <c r="J16" s="8">
        <v>1.9896921488926659E-3</v>
      </c>
      <c r="K16" s="35">
        <v>37315.880000000005</v>
      </c>
      <c r="L16" s="36">
        <v>2.0641512527320395E-3</v>
      </c>
      <c r="M16" s="9">
        <v>3274.19</v>
      </c>
      <c r="N16" s="9">
        <v>2718.91</v>
      </c>
      <c r="BB16" s="18">
        <v>2438</v>
      </c>
      <c r="BC16" s="18">
        <v>2959</v>
      </c>
    </row>
    <row r="17" spans="2:55" x14ac:dyDescent="0.2">
      <c r="B17" s="23">
        <v>9</v>
      </c>
      <c r="C17" s="106"/>
      <c r="D17" s="92" t="s">
        <v>34</v>
      </c>
      <c r="E17" s="92"/>
      <c r="F17" s="107"/>
      <c r="G17" s="35">
        <v>120.98806670003424</v>
      </c>
      <c r="H17" s="35">
        <v>107.83145498518596</v>
      </c>
      <c r="I17" s="35">
        <v>73677.583639999997</v>
      </c>
      <c r="J17" s="8">
        <v>4.8543506393423424E-3</v>
      </c>
      <c r="K17" s="35">
        <v>86100.206863903994</v>
      </c>
      <c r="L17" s="36">
        <v>4.7626868201584727E-3</v>
      </c>
      <c r="M17" s="9">
        <v>9810.1412500000006</v>
      </c>
      <c r="N17" s="9">
        <v>8371.7798899999998</v>
      </c>
      <c r="BB17" s="18">
        <v>1333</v>
      </c>
      <c r="BC17" s="18">
        <v>1498</v>
      </c>
    </row>
    <row r="18" spans="2:55" x14ac:dyDescent="0.2">
      <c r="B18" s="23">
        <v>10</v>
      </c>
      <c r="C18" s="106"/>
      <c r="D18" s="92" t="s">
        <v>35</v>
      </c>
      <c r="E18" s="92"/>
      <c r="F18" s="107"/>
      <c r="G18" s="35">
        <v>120.17317773504386</v>
      </c>
      <c r="H18" s="35">
        <v>98.581059857285339</v>
      </c>
      <c r="I18" s="35">
        <v>358061.0822</v>
      </c>
      <c r="J18" s="8">
        <v>2.3591355164334232E-2</v>
      </c>
      <c r="K18" s="35">
        <v>415403.888161804</v>
      </c>
      <c r="L18" s="36">
        <v>2.2978326013990497E-2</v>
      </c>
      <c r="M18" s="9">
        <v>44774.81323</v>
      </c>
      <c r="N18" s="9">
        <v>38157.901050000008</v>
      </c>
    </row>
    <row r="19" spans="2:55" x14ac:dyDescent="0.2">
      <c r="B19" s="23">
        <v>11</v>
      </c>
      <c r="C19" s="106"/>
      <c r="D19" s="92" t="s">
        <v>36</v>
      </c>
      <c r="E19" s="92"/>
      <c r="F19" s="107"/>
      <c r="G19" s="35">
        <v>12.893048128342246</v>
      </c>
      <c r="H19" s="35">
        <v>11.848786267753855</v>
      </c>
      <c r="I19" s="35">
        <v>18822</v>
      </c>
      <c r="J19" s="8">
        <v>1.2401137933641057E-3</v>
      </c>
      <c r="K19" s="35">
        <v>21847.58</v>
      </c>
      <c r="L19" s="36">
        <v>1.208512558893518E-3</v>
      </c>
      <c r="M19" s="9">
        <v>1599.02</v>
      </c>
      <c r="N19" s="9">
        <v>1330.1</v>
      </c>
      <c r="BB19" s="18">
        <v>66</v>
      </c>
      <c r="BC19" s="18">
        <v>77</v>
      </c>
    </row>
    <row r="20" spans="2:55" x14ac:dyDescent="0.2">
      <c r="B20" s="23">
        <v>12</v>
      </c>
      <c r="C20" s="106" t="s">
        <v>0</v>
      </c>
      <c r="D20" s="92" t="s">
        <v>37</v>
      </c>
      <c r="E20" s="92"/>
      <c r="F20" s="107"/>
      <c r="G20" s="35">
        <v>131.06622586338611</v>
      </c>
      <c r="H20" s="35">
        <v>96.025491537169827</v>
      </c>
      <c r="I20" s="35">
        <v>154102.74968000001</v>
      </c>
      <c r="J20" s="8">
        <v>1.0153275181888431E-2</v>
      </c>
      <c r="K20" s="35">
        <v>186395.41336645003</v>
      </c>
      <c r="L20" s="36">
        <v>1.031057892789515E-2</v>
      </c>
      <c r="M20" s="9">
        <v>19876.088150000003</v>
      </c>
      <c r="N20" s="9">
        <v>16640.550340000002</v>
      </c>
      <c r="BB20" s="18">
        <v>1019</v>
      </c>
      <c r="BC20" s="18">
        <v>1341</v>
      </c>
    </row>
    <row r="21" spans="2:55" x14ac:dyDescent="0.2">
      <c r="B21" s="23">
        <v>13</v>
      </c>
      <c r="C21" s="106"/>
      <c r="D21" s="92" t="s">
        <v>38</v>
      </c>
      <c r="E21" s="92"/>
      <c r="F21" s="107"/>
      <c r="G21" s="35">
        <v>345.98696030136193</v>
      </c>
      <c r="H21" s="35">
        <v>285.69966603544287</v>
      </c>
      <c r="I21" s="35">
        <v>575567.81562000001</v>
      </c>
      <c r="J21" s="8">
        <v>3.7922090488088957E-2</v>
      </c>
      <c r="K21" s="35">
        <v>715607.68886359304</v>
      </c>
      <c r="L21" s="36">
        <v>3.9584287103304673E-2</v>
      </c>
      <c r="M21" s="9">
        <v>72432.778809999989</v>
      </c>
      <c r="N21" s="9">
        <v>60280.187359999996</v>
      </c>
    </row>
    <row r="22" spans="2:55" x14ac:dyDescent="0.2">
      <c r="B22" s="23">
        <v>14</v>
      </c>
      <c r="C22" s="106"/>
      <c r="D22" s="92" t="s">
        <v>39</v>
      </c>
      <c r="E22" s="92"/>
      <c r="F22" s="107"/>
      <c r="G22" s="35">
        <v>167.26819630673586</v>
      </c>
      <c r="H22" s="35">
        <v>135.82655905683254</v>
      </c>
      <c r="I22" s="35">
        <v>287009.10246000002</v>
      </c>
      <c r="J22" s="8">
        <v>1.8909996109961635E-2</v>
      </c>
      <c r="K22" s="35">
        <v>348607.41831999994</v>
      </c>
      <c r="L22" s="36">
        <v>1.9283437486585064E-2</v>
      </c>
      <c r="M22" s="9">
        <v>33571.664940000002</v>
      </c>
      <c r="N22" s="9">
        <v>27845.388590000002</v>
      </c>
      <c r="BB22" s="18">
        <v>178</v>
      </c>
      <c r="BC22" s="18">
        <v>219</v>
      </c>
    </row>
    <row r="23" spans="2:55" x14ac:dyDescent="0.2">
      <c r="B23" s="23">
        <v>15</v>
      </c>
      <c r="C23" s="106"/>
      <c r="D23" s="92" t="s">
        <v>40</v>
      </c>
      <c r="E23" s="92"/>
      <c r="F23" s="107"/>
      <c r="G23" s="35">
        <v>790.80184926635229</v>
      </c>
      <c r="H23" s="35">
        <v>634.60169413379447</v>
      </c>
      <c r="I23" s="35">
        <v>975216.67068999994</v>
      </c>
      <c r="J23" s="8">
        <v>6.4253514230224726E-2</v>
      </c>
      <c r="K23" s="35">
        <v>1189436.369789745</v>
      </c>
      <c r="L23" s="36">
        <v>6.5794417088557239E-2</v>
      </c>
      <c r="M23" s="9">
        <v>123861.29368</v>
      </c>
      <c r="N23" s="9">
        <v>103117.38507000002</v>
      </c>
      <c r="BB23" s="18">
        <v>7563</v>
      </c>
      <c r="BC23" s="18">
        <v>8984</v>
      </c>
    </row>
    <row r="24" spans="2:55" x14ac:dyDescent="0.2">
      <c r="B24" s="23">
        <v>16</v>
      </c>
      <c r="C24" s="106"/>
      <c r="D24" s="92" t="s">
        <v>41</v>
      </c>
      <c r="E24" s="92"/>
      <c r="F24" s="107"/>
      <c r="G24" s="35">
        <v>314.03850243105467</v>
      </c>
      <c r="H24" s="35">
        <v>254.33773669643239</v>
      </c>
      <c r="I24" s="35">
        <v>394030.27674</v>
      </c>
      <c r="J24" s="8">
        <v>2.5961235851043978E-2</v>
      </c>
      <c r="K24" s="35">
        <v>467297.13097521593</v>
      </c>
      <c r="L24" s="36">
        <v>2.5848833212578123E-2</v>
      </c>
      <c r="M24" s="9">
        <v>49128.248059999998</v>
      </c>
      <c r="N24" s="9">
        <v>40769.061760000004</v>
      </c>
    </row>
    <row r="25" spans="2:55" x14ac:dyDescent="0.2">
      <c r="B25" s="23">
        <v>17</v>
      </c>
      <c r="C25" s="106"/>
      <c r="D25" s="92" t="s">
        <v>42</v>
      </c>
      <c r="E25" s="92"/>
      <c r="F25" s="107"/>
      <c r="G25" s="35">
        <v>110.95154000589906</v>
      </c>
      <c r="H25" s="35">
        <v>78.577239029247323</v>
      </c>
      <c r="I25" s="35">
        <v>201062.64065000002</v>
      </c>
      <c r="J25" s="8">
        <v>1.3247293273843139E-2</v>
      </c>
      <c r="K25" s="35">
        <v>238887.900637921</v>
      </c>
      <c r="L25" s="36">
        <v>1.3214233708659465E-2</v>
      </c>
      <c r="M25" s="9">
        <v>25249.553680000001</v>
      </c>
      <c r="N25" s="9">
        <v>20948.201489999996</v>
      </c>
      <c r="BB25" s="18">
        <v>278</v>
      </c>
      <c r="BC25" s="18">
        <v>310</v>
      </c>
    </row>
    <row r="26" spans="2:55" x14ac:dyDescent="0.2">
      <c r="B26" s="23">
        <v>18</v>
      </c>
      <c r="C26" s="106" t="s">
        <v>0</v>
      </c>
      <c r="D26" s="92" t="s">
        <v>43</v>
      </c>
      <c r="E26" s="92"/>
      <c r="F26" s="107"/>
      <c r="G26" s="35">
        <v>128.60098522167488</v>
      </c>
      <c r="H26" s="35">
        <v>91.042835470562295</v>
      </c>
      <c r="I26" s="35">
        <v>273757.30826000002</v>
      </c>
      <c r="J26" s="8">
        <v>1.8036883115899238E-2</v>
      </c>
      <c r="K26" s="35">
        <v>314777.16935861006</v>
      </c>
      <c r="L26" s="36">
        <v>1.741209609589859E-2</v>
      </c>
      <c r="M26" s="9">
        <v>33948.668969999999</v>
      </c>
      <c r="N26" s="9">
        <v>28671.998100000001</v>
      </c>
      <c r="BB26" s="18">
        <v>482</v>
      </c>
      <c r="BC26" s="18">
        <v>615</v>
      </c>
    </row>
    <row r="27" spans="2:55" x14ac:dyDescent="0.2">
      <c r="B27" s="23">
        <v>19</v>
      </c>
      <c r="C27" s="106"/>
      <c r="D27" s="92" t="s">
        <v>44</v>
      </c>
      <c r="E27" s="92"/>
      <c r="F27" s="107"/>
      <c r="G27" s="35">
        <v>293.48548544478081</v>
      </c>
      <c r="H27" s="35">
        <v>261.92741107989417</v>
      </c>
      <c r="I27" s="35">
        <v>390278.03056999994</v>
      </c>
      <c r="J27" s="8">
        <v>2.5714013864458349E-2</v>
      </c>
      <c r="K27" s="35">
        <v>470387.87561026396</v>
      </c>
      <c r="L27" s="36">
        <v>2.6019799686109211E-2</v>
      </c>
      <c r="M27" s="9">
        <v>48965.872620000002</v>
      </c>
      <c r="N27" s="9">
        <v>40748.948470000003</v>
      </c>
      <c r="BB27" s="18">
        <v>631</v>
      </c>
      <c r="BC27" s="18">
        <v>788</v>
      </c>
    </row>
    <row r="28" spans="2:55" x14ac:dyDescent="0.2">
      <c r="B28" s="23">
        <v>20</v>
      </c>
      <c r="C28" s="106"/>
      <c r="D28" s="92" t="s">
        <v>45</v>
      </c>
      <c r="E28" s="92"/>
      <c r="F28" s="107"/>
      <c r="G28" s="35">
        <v>88.272134900801447</v>
      </c>
      <c r="H28" s="35">
        <v>80.512028945638932</v>
      </c>
      <c r="I28" s="35">
        <v>679768.85638000001</v>
      </c>
      <c r="J28" s="8">
        <v>4.478752178812994E-2</v>
      </c>
      <c r="K28" s="35">
        <v>807167.70972205198</v>
      </c>
      <c r="L28" s="36">
        <v>4.4648986951068136E-2</v>
      </c>
      <c r="M28" s="9">
        <v>87930.747719999999</v>
      </c>
      <c r="N28" s="9">
        <v>73155.569109999997</v>
      </c>
    </row>
    <row r="29" spans="2:55" x14ac:dyDescent="0.2">
      <c r="B29" s="23" t="s">
        <v>0</v>
      </c>
      <c r="C29" s="110" t="s">
        <v>46</v>
      </c>
      <c r="D29" s="111"/>
      <c r="E29" s="111"/>
      <c r="F29" s="112"/>
      <c r="G29" s="37">
        <v>5246.6480169575307</v>
      </c>
      <c r="H29" s="37">
        <v>3252.2911140409556</v>
      </c>
      <c r="I29" s="37">
        <v>6939619.2389599988</v>
      </c>
      <c r="J29" s="10">
        <v>0.45722651891027588</v>
      </c>
      <c r="K29" s="38">
        <v>8257624.4415104827</v>
      </c>
      <c r="L29" s="39">
        <v>0.45677566321723001</v>
      </c>
      <c r="M29" s="11">
        <v>863582.19635431445</v>
      </c>
      <c r="N29" s="11">
        <v>728422.50633880554</v>
      </c>
      <c r="BB29" s="18">
        <v>393</v>
      </c>
      <c r="BC29" s="18">
        <v>432</v>
      </c>
    </row>
    <row r="30" spans="2:55" x14ac:dyDescent="0.2">
      <c r="B30" s="23">
        <v>22</v>
      </c>
      <c r="C30" s="106"/>
      <c r="D30" s="92" t="s">
        <v>47</v>
      </c>
      <c r="E30" s="92"/>
      <c r="F30" s="107"/>
      <c r="G30" s="35">
        <v>1859.118936388986</v>
      </c>
      <c r="H30" s="35">
        <v>1475.8315518168192</v>
      </c>
      <c r="I30" s="35">
        <v>2882035.5440099998</v>
      </c>
      <c r="J30" s="8">
        <v>0.18988694246586044</v>
      </c>
      <c r="K30" s="35">
        <v>3455429.5042513581</v>
      </c>
      <c r="L30" s="36">
        <v>0.19113924527380005</v>
      </c>
      <c r="M30" s="9">
        <v>358922.82916299731</v>
      </c>
      <c r="N30" s="9">
        <v>301822.78068743309</v>
      </c>
    </row>
    <row r="31" spans="2:55" x14ac:dyDescent="0.2">
      <c r="B31" s="23">
        <v>23</v>
      </c>
      <c r="C31" s="106"/>
      <c r="D31" s="92" t="s">
        <v>48</v>
      </c>
      <c r="E31" s="92"/>
      <c r="F31" s="107"/>
      <c r="G31" s="35">
        <v>1459.8342874028549</v>
      </c>
      <c r="H31" s="35">
        <v>726.38034944392325</v>
      </c>
      <c r="I31" s="35">
        <v>1176969.39463</v>
      </c>
      <c r="J31" s="8">
        <v>7.7546274606740226E-2</v>
      </c>
      <c r="K31" s="35">
        <v>1320394.0441654711</v>
      </c>
      <c r="L31" s="36">
        <v>7.3038422793836849E-2</v>
      </c>
      <c r="M31" s="9">
        <v>146544.72035886272</v>
      </c>
      <c r="N31" s="9">
        <v>122905.6744810864</v>
      </c>
      <c r="BB31" s="18">
        <v>14688</v>
      </c>
      <c r="BC31" s="18">
        <v>17409</v>
      </c>
    </row>
    <row r="32" spans="2:55" x14ac:dyDescent="0.2">
      <c r="B32" s="23">
        <v>24</v>
      </c>
      <c r="C32" s="106"/>
      <c r="D32" s="92" t="s">
        <v>49</v>
      </c>
      <c r="E32" s="92"/>
      <c r="F32" s="107"/>
      <c r="G32" s="35">
        <v>99.760043202233874</v>
      </c>
      <c r="H32" s="35">
        <v>64.672810740315583</v>
      </c>
      <c r="I32" s="35">
        <v>124192.47740999999</v>
      </c>
      <c r="J32" s="8">
        <v>8.1825950625970187E-3</v>
      </c>
      <c r="K32" s="35">
        <v>154980.62874234599</v>
      </c>
      <c r="L32" s="36">
        <v>8.5728504585102245E-3</v>
      </c>
      <c r="M32" s="9">
        <v>15695.700800000002</v>
      </c>
      <c r="N32" s="9">
        <v>13133.788219999999</v>
      </c>
      <c r="BB32" s="18">
        <v>4696</v>
      </c>
      <c r="BC32" s="18">
        <v>5376</v>
      </c>
    </row>
    <row r="33" spans="2:55" x14ac:dyDescent="0.2">
      <c r="B33" s="23">
        <v>25</v>
      </c>
      <c r="C33" s="106"/>
      <c r="D33" s="92" t="s">
        <v>50</v>
      </c>
      <c r="E33" s="92"/>
      <c r="F33" s="107"/>
      <c r="G33" s="35">
        <v>905.21699597217628</v>
      </c>
      <c r="H33" s="35">
        <v>328.48726715044677</v>
      </c>
      <c r="I33" s="35">
        <v>951465.47120999999</v>
      </c>
      <c r="J33" s="8">
        <v>6.2688633235426602E-2</v>
      </c>
      <c r="K33" s="35">
        <v>1092420.795862946</v>
      </c>
      <c r="L33" s="36">
        <v>6.0427939908988641E-2</v>
      </c>
      <c r="M33" s="9">
        <v>121141.47526750679</v>
      </c>
      <c r="N33" s="9">
        <v>101486.74717284142</v>
      </c>
    </row>
    <row r="34" spans="2:55" x14ac:dyDescent="0.2">
      <c r="B34" s="23">
        <v>26</v>
      </c>
      <c r="C34" s="106" t="s">
        <v>0</v>
      </c>
      <c r="D34" s="92" t="s">
        <v>51</v>
      </c>
      <c r="E34" s="92"/>
      <c r="F34" s="107"/>
      <c r="G34" s="35">
        <v>69</v>
      </c>
      <c r="H34" s="35">
        <v>36</v>
      </c>
      <c r="I34" s="35">
        <v>192193.51817</v>
      </c>
      <c r="J34" s="8">
        <v>1.2662938735404946E-2</v>
      </c>
      <c r="K34" s="35">
        <v>244480.57400999998</v>
      </c>
      <c r="L34" s="36">
        <v>1.352359593586938E-2</v>
      </c>
      <c r="M34" s="9">
        <v>24312.22766</v>
      </c>
      <c r="N34" s="9">
        <v>20252.725160000002</v>
      </c>
      <c r="BB34" s="18">
        <v>633</v>
      </c>
      <c r="BC34" s="18">
        <v>721</v>
      </c>
    </row>
    <row r="35" spans="2:55" x14ac:dyDescent="0.2">
      <c r="B35" s="23">
        <v>27</v>
      </c>
      <c r="C35" s="106"/>
      <c r="D35" s="92" t="s">
        <v>52</v>
      </c>
      <c r="E35" s="92"/>
      <c r="F35" s="107"/>
      <c r="G35" s="35">
        <v>31</v>
      </c>
      <c r="H35" s="35">
        <v>15</v>
      </c>
      <c r="I35" s="35">
        <v>139988.51817</v>
      </c>
      <c r="J35" s="8">
        <v>9.2233392995015803E-3</v>
      </c>
      <c r="K35" s="35">
        <v>187377.57400999998</v>
      </c>
      <c r="L35" s="36">
        <v>1.0364907758483302E-2</v>
      </c>
      <c r="M35" s="9">
        <v>17384.22766</v>
      </c>
      <c r="N35" s="9">
        <v>14487.725160000002</v>
      </c>
      <c r="BB35" s="18">
        <v>1605</v>
      </c>
      <c r="BC35" s="18">
        <v>1856</v>
      </c>
    </row>
    <row r="36" spans="2:55" x14ac:dyDescent="0.2">
      <c r="B36" s="23">
        <v>28</v>
      </c>
      <c r="C36" s="106"/>
      <c r="D36" s="92" t="s">
        <v>53</v>
      </c>
      <c r="E36" s="92"/>
      <c r="F36" s="107"/>
      <c r="G36" s="35">
        <v>35</v>
      </c>
      <c r="H36" s="35">
        <v>18</v>
      </c>
      <c r="I36" s="35">
        <v>26053</v>
      </c>
      <c r="J36" s="8">
        <v>1.7165383412238362E-3</v>
      </c>
      <c r="K36" s="35">
        <v>29645</v>
      </c>
      <c r="L36" s="36">
        <v>1.6398317254541846E-3</v>
      </c>
      <c r="M36" s="9">
        <v>3443</v>
      </c>
      <c r="N36" s="9">
        <v>2837</v>
      </c>
      <c r="BB36" s="18">
        <v>0</v>
      </c>
      <c r="BC36" s="18">
        <v>0</v>
      </c>
    </row>
    <row r="37" spans="2:55" x14ac:dyDescent="0.2">
      <c r="B37" s="23">
        <v>29</v>
      </c>
      <c r="C37" s="106"/>
      <c r="D37" s="92" t="s">
        <v>54</v>
      </c>
      <c r="E37" s="92"/>
      <c r="F37" s="107"/>
      <c r="G37" s="35">
        <v>427.38156771554731</v>
      </c>
      <c r="H37" s="35">
        <v>308.23210923787354</v>
      </c>
      <c r="I37" s="35">
        <v>996063.69542</v>
      </c>
      <c r="J37" s="8">
        <v>6.5627049610007732E-2</v>
      </c>
      <c r="K37" s="35">
        <v>1186009.1889792781</v>
      </c>
      <c r="L37" s="36">
        <v>6.5604840437456832E-2</v>
      </c>
      <c r="M37" s="9">
        <v>120300.00377768737</v>
      </c>
      <c r="N37" s="9">
        <v>105274.71989656327</v>
      </c>
    </row>
    <row r="38" spans="2:55" x14ac:dyDescent="0.2">
      <c r="B38" s="23">
        <v>30</v>
      </c>
      <c r="C38" s="106"/>
      <c r="D38" s="92" t="s">
        <v>55</v>
      </c>
      <c r="E38" s="92"/>
      <c r="F38" s="107"/>
      <c r="G38" s="35">
        <v>6</v>
      </c>
      <c r="H38" s="35">
        <v>6</v>
      </c>
      <c r="I38" s="35">
        <v>5357</v>
      </c>
      <c r="J38" s="8">
        <v>3.5295343699136723E-4</v>
      </c>
      <c r="K38" s="35">
        <v>7314</v>
      </c>
      <c r="L38" s="36">
        <v>4.0457848675904562E-4</v>
      </c>
      <c r="M38" s="9">
        <v>683</v>
      </c>
      <c r="N38" s="9">
        <v>560</v>
      </c>
    </row>
    <row r="39" spans="2:55" x14ac:dyDescent="0.2">
      <c r="B39" s="23">
        <v>31</v>
      </c>
      <c r="C39" s="106"/>
      <c r="D39" s="92" t="s">
        <v>56</v>
      </c>
      <c r="E39" s="92"/>
      <c r="F39" s="107"/>
      <c r="G39" s="35">
        <v>30</v>
      </c>
      <c r="H39" s="35">
        <v>16.237947122861584</v>
      </c>
      <c r="I39" s="35">
        <v>19341.988969999999</v>
      </c>
      <c r="J39" s="8">
        <v>1.2743739938791516E-3</v>
      </c>
      <c r="K39" s="35">
        <v>21497.175009999999</v>
      </c>
      <c r="L39" s="36">
        <v>1.1891296876046173E-3</v>
      </c>
      <c r="M39" s="9">
        <v>2493.8675699999999</v>
      </c>
      <c r="N39" s="9">
        <v>2066.8937099999998</v>
      </c>
      <c r="BB39" s="18">
        <v>655</v>
      </c>
      <c r="BC39" s="18">
        <v>818</v>
      </c>
    </row>
    <row r="40" spans="2:55" x14ac:dyDescent="0.2">
      <c r="B40" s="23">
        <v>32</v>
      </c>
      <c r="C40" s="106"/>
      <c r="D40" s="92" t="s">
        <v>57</v>
      </c>
      <c r="E40" s="92"/>
      <c r="F40" s="107"/>
      <c r="G40" s="35">
        <v>213.87094563402215</v>
      </c>
      <c r="H40" s="35">
        <v>185.53848052327984</v>
      </c>
      <c r="I40" s="35">
        <v>439838.02038</v>
      </c>
      <c r="J40" s="8">
        <v>2.8979343104834802E-2</v>
      </c>
      <c r="K40" s="35">
        <v>603195.77732622705</v>
      </c>
      <c r="L40" s="36">
        <v>3.3366151874499747E-2</v>
      </c>
      <c r="M40" s="9">
        <v>54575.251120000001</v>
      </c>
      <c r="N40" s="9">
        <v>45258.56005</v>
      </c>
    </row>
    <row r="41" spans="2:55" x14ac:dyDescent="0.2">
      <c r="B41" s="23">
        <v>33</v>
      </c>
      <c r="C41" s="106"/>
      <c r="D41" s="92" t="s">
        <v>58</v>
      </c>
      <c r="E41" s="92"/>
      <c r="F41" s="107"/>
      <c r="G41" s="35">
        <v>172.46524064171123</v>
      </c>
      <c r="H41" s="35">
        <v>100.91059800543594</v>
      </c>
      <c r="I41" s="35">
        <v>149834.12875999999</v>
      </c>
      <c r="J41" s="8">
        <v>9.8720311227270974E-3</v>
      </c>
      <c r="K41" s="35">
        <v>169038.753162857</v>
      </c>
      <c r="L41" s="36">
        <v>9.3504844077474045E-3</v>
      </c>
      <c r="M41" s="9">
        <v>18628.120637260272</v>
      </c>
      <c r="N41" s="9">
        <v>15425.616960881409</v>
      </c>
    </row>
    <row r="42" spans="2:55" x14ac:dyDescent="0.2">
      <c r="B42" s="23">
        <v>34</v>
      </c>
      <c r="C42" s="106"/>
      <c r="D42" s="92" t="s">
        <v>59</v>
      </c>
      <c r="E42" s="92"/>
      <c r="F42" s="107"/>
      <c r="G42" s="35">
        <v>4</v>
      </c>
      <c r="H42" s="35">
        <v>4</v>
      </c>
      <c r="I42" s="35">
        <v>2328</v>
      </c>
      <c r="J42" s="8">
        <v>1.5338353580659006E-4</v>
      </c>
      <c r="K42" s="35">
        <v>2864</v>
      </c>
      <c r="L42" s="36">
        <v>1.5842395215721994E-4</v>
      </c>
      <c r="M42" s="9">
        <v>285</v>
      </c>
      <c r="N42" s="9">
        <v>235</v>
      </c>
      <c r="BB42" s="18">
        <v>920</v>
      </c>
      <c r="BC42" s="18">
        <v>1030</v>
      </c>
    </row>
    <row r="43" spans="2:55" x14ac:dyDescent="0.2">
      <c r="B43" s="23">
        <v>35</v>
      </c>
      <c r="C43" s="117"/>
      <c r="D43" s="92" t="s">
        <v>60</v>
      </c>
      <c r="E43" s="92"/>
      <c r="F43" s="107"/>
      <c r="G43" s="35">
        <v>0</v>
      </c>
      <c r="H43" s="35">
        <v>0</v>
      </c>
      <c r="I43" s="35">
        <v>0</v>
      </c>
      <c r="J43" s="8">
        <v>0</v>
      </c>
      <c r="K43" s="40">
        <v>0</v>
      </c>
      <c r="L43" s="36">
        <v>0</v>
      </c>
      <c r="M43" s="9">
        <v>0</v>
      </c>
      <c r="N43" s="9">
        <v>0</v>
      </c>
      <c r="BB43" s="18">
        <v>6179</v>
      </c>
      <c r="BC43" s="18">
        <v>7608</v>
      </c>
    </row>
    <row r="44" spans="2:55" x14ac:dyDescent="0.2">
      <c r="B44" s="23">
        <v>37</v>
      </c>
      <c r="C44" s="119" t="s">
        <v>61</v>
      </c>
      <c r="D44" s="111"/>
      <c r="E44" s="111"/>
      <c r="F44" s="112"/>
      <c r="G44" s="37">
        <v>98</v>
      </c>
      <c r="H44" s="37">
        <v>98</v>
      </c>
      <c r="I44" s="37">
        <v>140320</v>
      </c>
      <c r="J44" s="10">
        <v>9.2451794434625072E-3</v>
      </c>
      <c r="K44" s="41">
        <v>152857</v>
      </c>
      <c r="L44" s="42">
        <v>8.4553806057598348E-3</v>
      </c>
      <c r="M44" s="11">
        <v>15218.83476542756</v>
      </c>
      <c r="N44" s="11">
        <v>14701.395002170873</v>
      </c>
    </row>
    <row r="45" spans="2:55" x14ac:dyDescent="0.2">
      <c r="B45" s="23">
        <v>38</v>
      </c>
      <c r="C45" s="110" t="s">
        <v>62</v>
      </c>
      <c r="D45" s="111"/>
      <c r="E45" s="111"/>
      <c r="F45" s="112"/>
      <c r="G45" s="37">
        <v>45</v>
      </c>
      <c r="H45" s="37">
        <v>41.25</v>
      </c>
      <c r="I45" s="37">
        <v>69409</v>
      </c>
      <c r="J45" s="10">
        <v>4.5731090364259487E-3</v>
      </c>
      <c r="K45" s="41">
        <v>76929</v>
      </c>
      <c r="L45" s="42">
        <v>4.2553757735694035E-3</v>
      </c>
      <c r="M45" s="11">
        <v>8631</v>
      </c>
      <c r="N45" s="11">
        <v>7152</v>
      </c>
    </row>
    <row r="46" spans="2:55" ht="13.5" thickBot="1" x14ac:dyDescent="0.25">
      <c r="B46" s="23"/>
      <c r="C46" s="122" t="s">
        <v>63</v>
      </c>
      <c r="D46" s="123"/>
      <c r="E46" s="123"/>
      <c r="F46" s="124"/>
      <c r="G46" s="43">
        <v>9610.8696135142036</v>
      </c>
      <c r="H46" s="43">
        <v>6845.9999999999991</v>
      </c>
      <c r="I46" s="43">
        <v>15177639.423669998</v>
      </c>
      <c r="J46" s="12">
        <v>1</v>
      </c>
      <c r="K46" s="43">
        <v>18078074.438881353</v>
      </c>
      <c r="L46" s="44">
        <v>1</v>
      </c>
      <c r="M46" s="43">
        <v>1895362.127999742</v>
      </c>
      <c r="N46" s="43">
        <v>1591107.2528909766</v>
      </c>
      <c r="Q46" s="84"/>
      <c r="R46" s="84"/>
      <c r="S46" s="84"/>
      <c r="T46" s="84"/>
      <c r="U46" s="84"/>
      <c r="BB46" s="18">
        <v>0</v>
      </c>
      <c r="BC46" s="18">
        <v>0</v>
      </c>
    </row>
    <row r="47" spans="2:55" x14ac:dyDescent="0.2">
      <c r="B47" s="23"/>
      <c r="C47" s="16"/>
      <c r="D47" s="16" t="s">
        <v>0</v>
      </c>
      <c r="E47" s="16"/>
      <c r="F47" s="16"/>
      <c r="G47" s="24"/>
      <c r="H47" s="24"/>
      <c r="I47" s="24" t="s">
        <v>0</v>
      </c>
      <c r="J47" s="3"/>
      <c r="K47" s="13" t="s">
        <v>0</v>
      </c>
      <c r="L47" s="36" t="s">
        <v>0</v>
      </c>
      <c r="M47" s="23"/>
      <c r="N47" s="23"/>
      <c r="BB47" s="18">
        <v>0</v>
      </c>
      <c r="BC47" s="18">
        <v>0</v>
      </c>
    </row>
    <row r="48" spans="2:55" x14ac:dyDescent="0.2">
      <c r="B48" s="23"/>
      <c r="C48" s="23"/>
      <c r="D48" s="23"/>
      <c r="E48" s="23"/>
      <c r="F48" s="23"/>
      <c r="G48" s="24"/>
      <c r="H48" s="24"/>
      <c r="I48" s="24"/>
      <c r="J48" s="3"/>
      <c r="K48" s="13"/>
      <c r="L48" s="36"/>
      <c r="M48" s="23"/>
      <c r="N48" s="23"/>
    </row>
    <row r="49" spans="7:8" x14ac:dyDescent="0.2">
      <c r="G49" s="82"/>
      <c r="H49" s="82"/>
    </row>
  </sheetData>
  <pageMargins left="0.35433070866141736" right="0.27559055118110237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O36" sqref="O36"/>
    </sheetView>
  </sheetViews>
  <sheetFormatPr defaultRowHeight="12.75" x14ac:dyDescent="0.2"/>
  <cols>
    <col min="1" max="1" width="1.85546875" style="18" customWidth="1"/>
    <col min="2" max="3" width="9.140625" style="18"/>
    <col min="4" max="4" width="14.28515625" style="18" customWidth="1"/>
    <col min="5" max="5" width="11" style="18" customWidth="1"/>
    <col min="6" max="6" width="9.140625" style="18"/>
    <col min="7" max="7" width="11.85546875" style="18" customWidth="1"/>
    <col min="8" max="8" width="9.7109375" style="18" bestFit="1" customWidth="1"/>
    <col min="9" max="16384" width="9.140625" style="18"/>
  </cols>
  <sheetData>
    <row r="1" spans="2:8" x14ac:dyDescent="0.2">
      <c r="B1" s="18" t="s">
        <v>1</v>
      </c>
    </row>
    <row r="2" spans="2:8" s="22" customFormat="1" ht="15.75" x14ac:dyDescent="0.25">
      <c r="B2" s="219" t="s">
        <v>18</v>
      </c>
      <c r="C2" s="20"/>
      <c r="D2" s="20"/>
      <c r="E2" s="20"/>
      <c r="F2" s="20"/>
      <c r="G2" s="20"/>
      <c r="H2" s="20"/>
    </row>
    <row r="3" spans="2:8" s="22" customFormat="1" ht="15.75" x14ac:dyDescent="0.25">
      <c r="B3" s="220" t="s">
        <v>19</v>
      </c>
      <c r="C3" s="20"/>
      <c r="D3" s="20"/>
      <c r="E3" s="20"/>
      <c r="F3" s="20"/>
      <c r="G3" s="20"/>
      <c r="H3" s="20"/>
    </row>
    <row r="4" spans="2:8" s="22" customFormat="1" ht="15.75" x14ac:dyDescent="0.25">
      <c r="B4" s="219" t="s">
        <v>22</v>
      </c>
      <c r="C4" s="19"/>
      <c r="D4" s="19"/>
      <c r="E4" s="19"/>
      <c r="F4" s="21"/>
      <c r="G4" s="21"/>
      <c r="H4" s="21"/>
    </row>
    <row r="5" spans="2:8" x14ac:dyDescent="0.2">
      <c r="B5" s="46" t="s">
        <v>2</v>
      </c>
      <c r="C5" s="46"/>
      <c r="D5" s="46"/>
      <c r="E5" s="46"/>
      <c r="F5" s="47"/>
      <c r="G5" s="47"/>
      <c r="H5" s="47"/>
    </row>
    <row r="6" spans="2:8" x14ac:dyDescent="0.2">
      <c r="B6" s="48"/>
      <c r="C6" s="48"/>
      <c r="D6" s="48"/>
      <c r="E6" s="48"/>
      <c r="F6" s="48"/>
      <c r="G6" s="48"/>
      <c r="H6" s="48"/>
    </row>
    <row r="7" spans="2:8" x14ac:dyDescent="0.2">
      <c r="B7" s="48"/>
      <c r="C7" s="48"/>
      <c r="D7" s="48"/>
      <c r="E7" s="48"/>
      <c r="F7" s="48"/>
      <c r="G7" s="48"/>
      <c r="H7" s="48"/>
    </row>
    <row r="8" spans="2:8" ht="21.75" customHeight="1" x14ac:dyDescent="0.2">
      <c r="B8" s="49"/>
    </row>
    <row r="9" spans="2:8" x14ac:dyDescent="0.2">
      <c r="B9" s="46"/>
    </row>
    <row r="27" spans="2:2" x14ac:dyDescent="0.2">
      <c r="B27" s="18" t="s">
        <v>1</v>
      </c>
    </row>
    <row r="40" spans="3:24" ht="36" x14ac:dyDescent="0.2">
      <c r="C40" s="50"/>
      <c r="D40" s="216" t="s">
        <v>70</v>
      </c>
      <c r="E40" s="217" t="s">
        <v>71</v>
      </c>
      <c r="F40" s="218" t="s">
        <v>46</v>
      </c>
      <c r="G40" s="216" t="s">
        <v>61</v>
      </c>
      <c r="H40" s="217" t="s">
        <v>62</v>
      </c>
      <c r="I40" s="217" t="s">
        <v>63</v>
      </c>
      <c r="J40" s="51"/>
      <c r="K40" s="52"/>
      <c r="L40" s="49"/>
      <c r="M40" s="49"/>
      <c r="N40" s="49"/>
      <c r="O40" s="49"/>
    </row>
    <row r="41" spans="3:24" x14ac:dyDescent="0.2">
      <c r="C41" s="50" t="s">
        <v>7</v>
      </c>
      <c r="D41" s="53">
        <v>7436889.2964499993</v>
      </c>
      <c r="E41" s="53">
        <v>591401.88826000004</v>
      </c>
      <c r="F41" s="53">
        <v>6939619.2389599988</v>
      </c>
      <c r="G41" s="53">
        <v>140320</v>
      </c>
      <c r="H41" s="53">
        <v>69409</v>
      </c>
      <c r="I41" s="53">
        <v>15177639.423669998</v>
      </c>
      <c r="J41" s="51"/>
      <c r="K41" s="23"/>
      <c r="L41" s="23"/>
      <c r="M41" s="23"/>
      <c r="N41" s="23"/>
      <c r="O41" s="23"/>
    </row>
    <row r="42" spans="3:24" x14ac:dyDescent="0.2">
      <c r="C42" s="50" t="s">
        <v>8</v>
      </c>
      <c r="D42" s="53">
        <v>4476638.024079999</v>
      </c>
      <c r="E42" s="53">
        <v>244245.60655000003</v>
      </c>
      <c r="F42" s="53">
        <v>4259319.3075999999</v>
      </c>
      <c r="G42" s="53">
        <v>0</v>
      </c>
      <c r="H42" s="53">
        <v>433841.38</v>
      </c>
      <c r="I42" s="53">
        <v>9414044.3182299994</v>
      </c>
      <c r="J42" s="51"/>
      <c r="K42" s="23"/>
      <c r="L42" s="23"/>
      <c r="M42" s="23"/>
      <c r="N42" s="23"/>
      <c r="O42" s="54"/>
      <c r="P42" s="55"/>
      <c r="Q42" s="55"/>
      <c r="R42" s="55"/>
      <c r="S42" s="56"/>
      <c r="T42" s="57"/>
      <c r="U42" s="56"/>
      <c r="V42" s="57"/>
      <c r="W42" s="58"/>
      <c r="X42" s="59"/>
    </row>
    <row r="43" spans="3:24" x14ac:dyDescent="0.2">
      <c r="C43" s="50" t="s">
        <v>72</v>
      </c>
      <c r="D43" s="60">
        <v>0.6612666149120614</v>
      </c>
      <c r="E43" s="60">
        <v>1.4213409469821228</v>
      </c>
      <c r="F43" s="60">
        <v>0.62927893820439318</v>
      </c>
      <c r="G43" s="61">
        <v>0</v>
      </c>
      <c r="H43" s="61">
        <v>-0.84001295588724156</v>
      </c>
      <c r="I43" s="60">
        <v>0.6122336915579395</v>
      </c>
      <c r="J43" s="51"/>
      <c r="K43" s="62"/>
      <c r="L43" s="62"/>
      <c r="M43" s="62"/>
      <c r="N43" s="62"/>
      <c r="O43" s="55"/>
      <c r="P43" s="63"/>
      <c r="Q43" s="55"/>
      <c r="R43" s="55"/>
      <c r="S43" s="64"/>
      <c r="T43" s="65"/>
      <c r="U43" s="64"/>
      <c r="V43" s="65"/>
      <c r="W43" s="66"/>
      <c r="X43" s="59"/>
    </row>
    <row r="44" spans="3:24" ht="8.25" customHeight="1" x14ac:dyDescent="0.2">
      <c r="C44" s="50"/>
      <c r="D44" s="51"/>
      <c r="E44" s="51"/>
      <c r="F44" s="51"/>
      <c r="G44" s="51"/>
      <c r="H44" s="51"/>
      <c r="I44" s="51"/>
      <c r="J44" s="51"/>
      <c r="K44" s="62"/>
      <c r="L44" s="62"/>
      <c r="M44" s="62"/>
      <c r="N44" s="62"/>
      <c r="O44" s="55"/>
      <c r="P44" s="63"/>
      <c r="Q44" s="55"/>
      <c r="R44" s="55"/>
      <c r="S44" s="64"/>
      <c r="T44" s="65"/>
      <c r="U44" s="64"/>
      <c r="V44" s="65"/>
      <c r="W44" s="66"/>
      <c r="X44" s="59"/>
    </row>
    <row r="45" spans="3:24" x14ac:dyDescent="0.2">
      <c r="C45" s="50" t="s">
        <v>7</v>
      </c>
      <c r="D45" s="67">
        <v>0.48998985210123919</v>
      </c>
      <c r="E45" s="67">
        <v>3.8965340508596513E-2</v>
      </c>
      <c r="F45" s="67">
        <v>0.45722651891027588</v>
      </c>
      <c r="G45" s="67">
        <v>9.2451794434625072E-3</v>
      </c>
      <c r="H45" s="67">
        <v>4.5731090364259487E-3</v>
      </c>
      <c r="I45" s="67">
        <v>1</v>
      </c>
      <c r="J45" s="51"/>
      <c r="O45" s="54"/>
      <c r="P45" s="63"/>
      <c r="Q45" s="55"/>
      <c r="R45" s="55"/>
      <c r="S45" s="56"/>
      <c r="T45" s="57"/>
      <c r="U45" s="56"/>
      <c r="V45" s="57"/>
      <c r="W45" s="58"/>
      <c r="X45" s="59"/>
    </row>
    <row r="46" spans="3:24" x14ac:dyDescent="0.2">
      <c r="C46" s="50" t="s">
        <v>8</v>
      </c>
      <c r="D46" s="67">
        <v>0.47552761308029229</v>
      </c>
      <c r="E46" s="67">
        <v>2.5944811633935708E-2</v>
      </c>
      <c r="F46" s="67">
        <v>0.45244309072902522</v>
      </c>
      <c r="G46" s="67">
        <v>0</v>
      </c>
      <c r="H46" s="67">
        <v>4.6084484556746762E-2</v>
      </c>
      <c r="I46" s="67">
        <v>1</v>
      </c>
      <c r="J46" s="51"/>
      <c r="O46" s="55"/>
      <c r="P46" s="68"/>
      <c r="Q46" s="55"/>
      <c r="R46" s="55"/>
      <c r="S46" s="64"/>
      <c r="T46" s="65"/>
      <c r="U46" s="64"/>
      <c r="V46" s="65"/>
      <c r="W46" s="66"/>
      <c r="X46" s="59"/>
    </row>
    <row r="47" spans="3:24" x14ac:dyDescent="0.2">
      <c r="C47" s="69"/>
      <c r="O47" s="55"/>
      <c r="P47" s="63"/>
      <c r="Q47" s="55"/>
      <c r="R47" s="55"/>
      <c r="S47" s="64"/>
      <c r="T47" s="65"/>
      <c r="U47" s="64"/>
      <c r="V47" s="65"/>
      <c r="W47" s="66"/>
      <c r="X47" s="59"/>
    </row>
    <row r="48" spans="3:24" x14ac:dyDescent="0.2">
      <c r="C48" s="69"/>
      <c r="D48" s="70"/>
      <c r="E48" s="70"/>
      <c r="F48" s="70"/>
      <c r="G48" s="71"/>
      <c r="H48" s="70"/>
      <c r="I48" s="70"/>
      <c r="O48" s="55"/>
      <c r="P48" s="63"/>
      <c r="Q48" s="55"/>
      <c r="R48" s="55"/>
      <c r="S48" s="64"/>
      <c r="T48" s="65"/>
      <c r="U48" s="64"/>
      <c r="V48" s="65"/>
      <c r="W48" s="66"/>
      <c r="X48" s="59"/>
    </row>
    <row r="49" spans="4:24" x14ac:dyDescent="0.2">
      <c r="O49" s="55"/>
      <c r="P49" s="63"/>
      <c r="Q49" s="55"/>
      <c r="R49" s="55"/>
      <c r="S49" s="64"/>
      <c r="T49" s="65"/>
      <c r="U49" s="64"/>
      <c r="V49" s="65"/>
      <c r="W49" s="66"/>
      <c r="X49" s="59"/>
    </row>
    <row r="50" spans="4:24" x14ac:dyDescent="0.2">
      <c r="D50" s="72"/>
      <c r="E50" s="73"/>
      <c r="F50" s="74"/>
      <c r="G50" s="73"/>
      <c r="H50" s="73"/>
      <c r="I50" s="73"/>
      <c r="J50" s="23"/>
      <c r="O50" s="55"/>
      <c r="P50" s="63"/>
      <c r="Q50" s="63"/>
      <c r="R50" s="63"/>
      <c r="S50" s="64"/>
      <c r="T50" s="65"/>
      <c r="U50" s="64"/>
      <c r="V50" s="65"/>
      <c r="W50" s="66"/>
      <c r="X50" s="59"/>
    </row>
    <row r="51" spans="4:24" x14ac:dyDescent="0.2">
      <c r="D51" s="75"/>
      <c r="E51" s="76"/>
      <c r="F51" s="76"/>
      <c r="G51" s="76"/>
      <c r="H51" s="76"/>
      <c r="I51" s="76"/>
      <c r="J51" s="23"/>
      <c r="O51" s="55"/>
      <c r="P51" s="63"/>
      <c r="Q51" s="63"/>
      <c r="R51" s="63"/>
      <c r="S51" s="64"/>
      <c r="T51" s="65"/>
      <c r="U51" s="64"/>
      <c r="V51" s="65"/>
      <c r="W51" s="66"/>
      <c r="X51" s="59"/>
    </row>
    <row r="52" spans="4:24" x14ac:dyDescent="0.2">
      <c r="D52" s="75"/>
      <c r="E52" s="76"/>
      <c r="F52" s="76"/>
      <c r="G52" s="76"/>
      <c r="H52" s="76"/>
      <c r="I52" s="76"/>
      <c r="J52" s="23"/>
      <c r="O52" s="55"/>
      <c r="P52" s="63"/>
      <c r="Q52" s="63"/>
      <c r="R52" s="63"/>
      <c r="S52" s="64"/>
      <c r="T52" s="65"/>
      <c r="U52" s="64"/>
      <c r="V52" s="65"/>
      <c r="W52" s="66"/>
      <c r="X52" s="59"/>
    </row>
    <row r="53" spans="4:24" x14ac:dyDescent="0.2">
      <c r="D53" s="23"/>
      <c r="E53" s="23"/>
      <c r="F53" s="23"/>
      <c r="G53" s="23"/>
      <c r="H53" s="23"/>
      <c r="I53" s="23"/>
      <c r="J53" s="23"/>
      <c r="O53" s="55"/>
      <c r="P53" s="63"/>
      <c r="Q53" s="63"/>
      <c r="R53" s="63"/>
      <c r="S53" s="64"/>
      <c r="T53" s="65"/>
      <c r="U53" s="64"/>
      <c r="V53" s="65"/>
      <c r="W53" s="66"/>
      <c r="X53" s="59"/>
    </row>
    <row r="54" spans="4:24" x14ac:dyDescent="0.2">
      <c r="D54" s="23"/>
      <c r="E54" s="23"/>
      <c r="F54" s="23"/>
      <c r="G54" s="23"/>
      <c r="H54" s="23"/>
      <c r="I54" s="23"/>
      <c r="J54" s="23"/>
      <c r="O54" s="55"/>
      <c r="P54" s="63"/>
      <c r="Q54" s="63"/>
      <c r="R54" s="63"/>
      <c r="S54" s="64"/>
      <c r="T54" s="65"/>
      <c r="U54" s="64"/>
      <c r="V54" s="65"/>
      <c r="W54" s="66"/>
      <c r="X54" s="59"/>
    </row>
    <row r="55" spans="4:24" x14ac:dyDescent="0.2">
      <c r="O55" s="55"/>
      <c r="P55" s="63"/>
      <c r="Q55" s="63"/>
      <c r="R55" s="63"/>
      <c r="S55" s="64"/>
      <c r="T55" s="65"/>
      <c r="U55" s="64"/>
      <c r="V55" s="65"/>
      <c r="W55" s="66"/>
      <c r="X55" s="59"/>
    </row>
    <row r="56" spans="4:24" x14ac:dyDescent="0.2">
      <c r="O56" s="55"/>
      <c r="P56" s="63"/>
      <c r="Q56" s="63"/>
      <c r="R56" s="63"/>
      <c r="S56" s="64"/>
      <c r="T56" s="65"/>
      <c r="U56" s="64"/>
      <c r="V56" s="65"/>
      <c r="W56" s="66"/>
      <c r="X56" s="59"/>
    </row>
    <row r="57" spans="4:24" x14ac:dyDescent="0.2">
      <c r="O57" s="55"/>
      <c r="P57" s="63"/>
      <c r="Q57" s="63"/>
      <c r="R57" s="63"/>
      <c r="S57" s="64"/>
      <c r="T57" s="65"/>
      <c r="U57" s="64"/>
      <c r="V57" s="65"/>
      <c r="W57" s="66"/>
      <c r="X57" s="59"/>
    </row>
    <row r="58" spans="4:24" x14ac:dyDescent="0.2">
      <c r="O58" s="55"/>
      <c r="P58" s="63"/>
      <c r="Q58" s="63"/>
      <c r="R58" s="63"/>
      <c r="S58" s="64"/>
      <c r="T58" s="65"/>
      <c r="U58" s="64"/>
      <c r="V58" s="65"/>
      <c r="W58" s="66"/>
      <c r="X58" s="59"/>
    </row>
    <row r="59" spans="4:24" x14ac:dyDescent="0.2">
      <c r="O59" s="55"/>
      <c r="P59" s="63"/>
      <c r="Q59" s="63"/>
      <c r="R59" s="63"/>
      <c r="S59" s="64"/>
      <c r="T59" s="65"/>
      <c r="U59" s="64"/>
      <c r="V59" s="65"/>
      <c r="W59" s="66"/>
      <c r="X59" s="59"/>
    </row>
    <row r="60" spans="4:24" x14ac:dyDescent="0.2">
      <c r="O60" s="55"/>
      <c r="P60" s="63"/>
      <c r="Q60" s="63"/>
      <c r="R60" s="63"/>
      <c r="S60" s="64"/>
      <c r="T60" s="65"/>
      <c r="U60" s="64"/>
      <c r="V60" s="65"/>
      <c r="W60" s="66"/>
      <c r="X60" s="59"/>
    </row>
    <row r="61" spans="4:24" x14ac:dyDescent="0.2">
      <c r="O61" s="55"/>
      <c r="P61" s="63"/>
      <c r="Q61" s="63"/>
      <c r="R61" s="63"/>
      <c r="S61" s="64"/>
      <c r="T61" s="65"/>
      <c r="U61" s="64"/>
      <c r="V61" s="65"/>
      <c r="W61" s="66"/>
      <c r="X61" s="59"/>
    </row>
    <row r="62" spans="4:24" x14ac:dyDescent="0.2">
      <c r="O62" s="55"/>
      <c r="P62" s="63"/>
      <c r="Q62" s="63"/>
      <c r="R62" s="63"/>
      <c r="S62" s="64"/>
      <c r="T62" s="65"/>
      <c r="U62" s="64"/>
      <c r="V62" s="65"/>
      <c r="W62" s="66"/>
      <c r="X62" s="59"/>
    </row>
    <row r="63" spans="4:24" x14ac:dyDescent="0.2">
      <c r="O63" s="54"/>
      <c r="P63" s="63"/>
      <c r="Q63" s="63"/>
      <c r="R63" s="63"/>
      <c r="S63" s="56"/>
      <c r="T63" s="57"/>
      <c r="U63" s="56"/>
      <c r="V63" s="57"/>
      <c r="W63" s="58"/>
      <c r="X63" s="59"/>
    </row>
    <row r="64" spans="4:24" x14ac:dyDescent="0.2">
      <c r="O64" s="55"/>
      <c r="P64" s="63"/>
      <c r="Q64" s="63"/>
      <c r="R64" s="63"/>
      <c r="S64" s="64"/>
      <c r="T64" s="65"/>
      <c r="U64" s="64"/>
      <c r="V64" s="65"/>
      <c r="W64" s="66"/>
      <c r="X64" s="59"/>
    </row>
    <row r="65" spans="15:24" x14ac:dyDescent="0.2">
      <c r="O65" s="55"/>
      <c r="P65" s="63"/>
      <c r="Q65" s="63"/>
      <c r="R65" s="63"/>
      <c r="S65" s="64"/>
      <c r="T65" s="65"/>
      <c r="U65" s="64"/>
      <c r="V65" s="65"/>
      <c r="W65" s="66"/>
      <c r="X65" s="59"/>
    </row>
    <row r="66" spans="15:24" x14ac:dyDescent="0.2">
      <c r="O66" s="55"/>
      <c r="P66" s="63"/>
      <c r="Q66" s="63"/>
      <c r="R66" s="63"/>
      <c r="S66" s="64"/>
      <c r="T66" s="65"/>
      <c r="U66" s="64"/>
      <c r="V66" s="65"/>
      <c r="W66" s="66"/>
      <c r="X66" s="59"/>
    </row>
    <row r="67" spans="15:24" x14ac:dyDescent="0.2">
      <c r="O67" s="55"/>
      <c r="P67" s="63"/>
      <c r="Q67" s="63"/>
      <c r="R67" s="63"/>
      <c r="S67" s="64"/>
      <c r="T67" s="65"/>
      <c r="U67" s="64"/>
      <c r="V67" s="65"/>
      <c r="W67" s="66"/>
      <c r="X67" s="59"/>
    </row>
    <row r="68" spans="15:24" x14ac:dyDescent="0.2">
      <c r="O68" s="55"/>
      <c r="P68" s="63"/>
      <c r="Q68" s="63"/>
      <c r="R68" s="63"/>
      <c r="S68" s="64"/>
      <c r="T68" s="65"/>
      <c r="U68" s="64"/>
      <c r="V68" s="65"/>
      <c r="W68" s="66"/>
      <c r="X68" s="59"/>
    </row>
    <row r="69" spans="15:24" x14ac:dyDescent="0.2">
      <c r="O69" s="55"/>
      <c r="P69" s="63"/>
      <c r="Q69" s="63"/>
      <c r="R69" s="63"/>
      <c r="S69" s="64"/>
      <c r="T69" s="65"/>
      <c r="U69" s="64"/>
      <c r="V69" s="65"/>
      <c r="W69" s="66"/>
      <c r="X69" s="59"/>
    </row>
    <row r="70" spans="15:24" x14ac:dyDescent="0.2">
      <c r="O70" s="55"/>
      <c r="P70" s="63"/>
      <c r="Q70" s="63"/>
      <c r="R70" s="63"/>
      <c r="S70" s="64"/>
      <c r="T70" s="65"/>
      <c r="U70" s="64"/>
      <c r="V70" s="65"/>
      <c r="W70" s="66"/>
      <c r="X70" s="59"/>
    </row>
    <row r="71" spans="15:24" x14ac:dyDescent="0.2">
      <c r="O71" s="55"/>
      <c r="P71" s="63"/>
      <c r="Q71" s="63"/>
      <c r="R71" s="63"/>
      <c r="S71" s="64"/>
      <c r="T71" s="65"/>
      <c r="U71" s="64"/>
      <c r="V71" s="65"/>
      <c r="W71" s="66"/>
      <c r="X71" s="59"/>
    </row>
    <row r="72" spans="15:24" x14ac:dyDescent="0.2">
      <c r="O72" s="55"/>
      <c r="P72" s="63"/>
      <c r="Q72" s="63"/>
      <c r="R72" s="63"/>
      <c r="S72" s="64"/>
      <c r="T72" s="65"/>
      <c r="U72" s="64"/>
      <c r="V72" s="65"/>
      <c r="W72" s="66"/>
      <c r="X72" s="59"/>
    </row>
    <row r="73" spans="15:24" x14ac:dyDescent="0.2">
      <c r="O73" s="55"/>
      <c r="P73" s="63"/>
      <c r="Q73" s="63"/>
      <c r="R73" s="63"/>
      <c r="S73" s="64"/>
      <c r="T73" s="65"/>
      <c r="U73" s="64"/>
      <c r="V73" s="65"/>
      <c r="W73" s="66"/>
      <c r="X73" s="59"/>
    </row>
    <row r="74" spans="15:24" x14ac:dyDescent="0.2">
      <c r="O74" s="55"/>
      <c r="P74" s="63"/>
      <c r="Q74" s="63"/>
      <c r="R74" s="63"/>
      <c r="S74" s="64"/>
      <c r="T74" s="65"/>
      <c r="U74" s="64"/>
      <c r="V74" s="65"/>
      <c r="W74" s="66"/>
      <c r="X74" s="59"/>
    </row>
    <row r="75" spans="15:24" x14ac:dyDescent="0.2">
      <c r="O75" s="55"/>
      <c r="P75" s="63"/>
      <c r="Q75" s="63"/>
      <c r="R75" s="63"/>
      <c r="S75" s="64"/>
      <c r="T75" s="65"/>
      <c r="U75" s="64"/>
      <c r="V75" s="65"/>
      <c r="W75" s="66"/>
      <c r="X75" s="59"/>
    </row>
    <row r="76" spans="15:24" x14ac:dyDescent="0.2">
      <c r="O76" s="55"/>
      <c r="P76" s="63"/>
      <c r="Q76" s="63"/>
      <c r="R76" s="63"/>
      <c r="S76" s="64"/>
      <c r="T76" s="65"/>
      <c r="U76" s="64"/>
      <c r="V76" s="65"/>
      <c r="W76" s="66"/>
      <c r="X76" s="59"/>
    </row>
    <row r="77" spans="15:24" x14ac:dyDescent="0.2">
      <c r="O77" s="55"/>
      <c r="P77" s="63"/>
      <c r="Q77" s="63"/>
      <c r="R77" s="63"/>
      <c r="S77" s="64"/>
      <c r="T77" s="65"/>
      <c r="U77" s="64"/>
      <c r="V77" s="65"/>
      <c r="W77" s="66"/>
      <c r="X77" s="59"/>
    </row>
    <row r="78" spans="15:24" x14ac:dyDescent="0.2">
      <c r="O78" s="54"/>
      <c r="P78" s="63"/>
      <c r="Q78" s="63"/>
      <c r="R78" s="63"/>
      <c r="S78" s="77"/>
      <c r="T78" s="57"/>
      <c r="U78" s="77"/>
      <c r="V78" s="57"/>
      <c r="W78" s="58"/>
      <c r="X78" s="59"/>
    </row>
    <row r="79" spans="15:24" x14ac:dyDescent="0.2">
      <c r="O79" s="54"/>
      <c r="P79" s="78"/>
      <c r="Q79" s="78"/>
      <c r="R79" s="78"/>
      <c r="S79" s="56"/>
      <c r="T79" s="79"/>
      <c r="U79" s="56"/>
      <c r="V79" s="79"/>
      <c r="W79" s="80"/>
      <c r="X79" s="59"/>
    </row>
    <row r="80" spans="15:24" x14ac:dyDescent="0.2">
      <c r="O80" s="59"/>
      <c r="P80" s="59"/>
      <c r="Q80" s="59"/>
      <c r="R80" s="59"/>
      <c r="S80" s="59"/>
      <c r="T80" s="59"/>
      <c r="U80" s="59"/>
      <c r="V80" s="59"/>
      <c r="W80" s="59"/>
      <c r="X80" s="59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52"/>
  <sheetViews>
    <sheetView showGridLines="0" workbookViewId="0">
      <selection activeCell="O39" sqref="O39"/>
    </sheetView>
  </sheetViews>
  <sheetFormatPr defaultRowHeight="12.75" x14ac:dyDescent="0.2"/>
  <cols>
    <col min="1" max="1" width="1.5703125" style="18" customWidth="1"/>
    <col min="2" max="2" width="3.42578125" style="18" customWidth="1"/>
    <col min="3" max="3" width="3.140625" style="18" customWidth="1"/>
    <col min="4" max="5" width="9.140625" style="18"/>
    <col min="6" max="6" width="23" style="18" customWidth="1"/>
    <col min="7" max="7" width="9.5703125" style="18" customWidth="1"/>
    <col min="8" max="8" width="11.42578125" style="18" bestFit="1" customWidth="1"/>
    <col min="9" max="9" width="10" style="14" bestFit="1" customWidth="1"/>
    <col min="10" max="10" width="12.42578125" style="18" bestFit="1" customWidth="1"/>
    <col min="11" max="11" width="7.85546875" style="18" bestFit="1" customWidth="1"/>
    <col min="12" max="12" width="11.42578125" style="18" bestFit="1" customWidth="1"/>
    <col min="13" max="13" width="10" style="18" bestFit="1" customWidth="1"/>
    <col min="14" max="16" width="9.140625" style="18"/>
    <col min="17" max="17" width="10.42578125" style="18" bestFit="1" customWidth="1"/>
    <col min="18" max="19" width="14" style="18" bestFit="1" customWidth="1"/>
    <col min="20" max="21" width="12.42578125" style="18" bestFit="1" customWidth="1"/>
    <col min="22" max="16384" width="9.140625" style="18"/>
  </cols>
  <sheetData>
    <row r="1" spans="2:54" x14ac:dyDescent="0.2">
      <c r="B1" s="16" t="s">
        <v>0</v>
      </c>
      <c r="C1" s="16"/>
      <c r="D1" s="16"/>
      <c r="E1" s="16"/>
      <c r="F1" s="16"/>
      <c r="G1" s="17"/>
      <c r="H1" s="17"/>
      <c r="I1" s="1"/>
      <c r="J1" s="17"/>
      <c r="K1" s="17"/>
      <c r="L1" s="16"/>
      <c r="M1" s="16"/>
    </row>
    <row r="2" spans="2:54" s="22" customFormat="1" ht="15.75" x14ac:dyDescent="0.25">
      <c r="B2" s="19" t="s">
        <v>0</v>
      </c>
      <c r="C2" s="207" t="s">
        <v>18</v>
      </c>
      <c r="D2" s="20"/>
      <c r="E2" s="20"/>
      <c r="F2" s="20"/>
      <c r="G2" s="20"/>
      <c r="H2" s="20"/>
      <c r="I2" s="2"/>
      <c r="J2" s="20"/>
      <c r="K2" s="21"/>
      <c r="L2" s="19"/>
      <c r="M2" s="19"/>
    </row>
    <row r="3" spans="2:54" s="22" customFormat="1" ht="15.75" x14ac:dyDescent="0.25">
      <c r="B3" s="19" t="s">
        <v>0</v>
      </c>
      <c r="C3" s="208" t="s">
        <v>19</v>
      </c>
      <c r="D3" s="20"/>
      <c r="E3" s="20"/>
      <c r="F3" s="20"/>
      <c r="G3" s="20"/>
      <c r="H3" s="20"/>
      <c r="I3" s="2"/>
      <c r="J3" s="20"/>
      <c r="K3" s="21"/>
      <c r="L3" s="19"/>
      <c r="M3" s="19"/>
    </row>
    <row r="4" spans="2:54" s="22" customFormat="1" ht="15.75" x14ac:dyDescent="0.25">
      <c r="B4" s="19"/>
      <c r="C4" s="208" t="s">
        <v>23</v>
      </c>
      <c r="D4" s="20"/>
      <c r="E4" s="20"/>
      <c r="F4" s="20"/>
      <c r="G4" s="20"/>
      <c r="H4" s="20"/>
      <c r="I4" s="2"/>
      <c r="J4" s="20"/>
      <c r="K4" s="21"/>
      <c r="L4" s="19"/>
      <c r="M4" s="19"/>
    </row>
    <row r="5" spans="2:54" ht="13.5" thickBot="1" x14ac:dyDescent="0.25">
      <c r="B5" s="23"/>
      <c r="C5" s="209" t="s">
        <v>20</v>
      </c>
      <c r="D5" s="23"/>
      <c r="E5" s="23"/>
      <c r="F5" s="23"/>
      <c r="G5" s="24"/>
      <c r="H5" s="24"/>
      <c r="I5" s="3"/>
      <c r="J5" s="24"/>
      <c r="K5" s="24"/>
      <c r="L5" s="23"/>
      <c r="M5" s="23"/>
    </row>
    <row r="6" spans="2:54" ht="13.5" thickBot="1" x14ac:dyDescent="0.25">
      <c r="B6" s="23"/>
      <c r="C6" s="25" t="s">
        <v>17</v>
      </c>
      <c r="D6" s="26"/>
      <c r="E6" s="27" t="s">
        <v>10</v>
      </c>
      <c r="F6" s="28"/>
      <c r="G6" s="29"/>
      <c r="H6" s="29"/>
      <c r="I6" s="4"/>
      <c r="J6" s="29"/>
      <c r="K6" s="29"/>
      <c r="L6" s="30"/>
      <c r="M6" s="23"/>
    </row>
    <row r="7" spans="2:54" ht="51.75" thickBot="1" x14ac:dyDescent="0.25">
      <c r="B7" s="23"/>
      <c r="C7" s="210" t="s">
        <v>24</v>
      </c>
      <c r="D7" s="31"/>
      <c r="E7" s="31"/>
      <c r="F7" s="15">
        <v>4653</v>
      </c>
      <c r="G7" s="211" t="s">
        <v>24</v>
      </c>
      <c r="H7" s="212" t="s">
        <v>64</v>
      </c>
      <c r="I7" s="5" t="s">
        <v>65</v>
      </c>
      <c r="J7" s="213" t="s">
        <v>66</v>
      </c>
      <c r="K7" s="213" t="s">
        <v>65</v>
      </c>
      <c r="L7" s="214" t="s">
        <v>67</v>
      </c>
      <c r="M7" s="215" t="s">
        <v>68</v>
      </c>
    </row>
    <row r="8" spans="2:54" x14ac:dyDescent="0.2">
      <c r="B8" s="23"/>
      <c r="C8" s="100" t="s">
        <v>25</v>
      </c>
      <c r="D8" s="101"/>
      <c r="E8" s="101"/>
      <c r="F8" s="102"/>
      <c r="G8" s="32">
        <v>139.29591836734693</v>
      </c>
      <c r="H8" s="32">
        <v>291499.27596</v>
      </c>
      <c r="I8" s="6">
        <v>3.3498207886891201E-2</v>
      </c>
      <c r="J8" s="33">
        <v>348637.68106999999</v>
      </c>
      <c r="K8" s="34">
        <v>3.3323670895416185E-2</v>
      </c>
      <c r="L8" s="7">
        <v>33980.691729999999</v>
      </c>
      <c r="M8" s="7">
        <v>28907.025799999999</v>
      </c>
    </row>
    <row r="9" spans="2:54" x14ac:dyDescent="0.2">
      <c r="B9" s="23">
        <v>2</v>
      </c>
      <c r="C9" s="106" t="s">
        <v>0</v>
      </c>
      <c r="D9" s="92" t="s">
        <v>26</v>
      </c>
      <c r="E9" s="92"/>
      <c r="F9" s="107"/>
      <c r="G9" s="35">
        <v>131.29591836734693</v>
      </c>
      <c r="H9" s="35">
        <v>285041.34639999998</v>
      </c>
      <c r="I9" s="8">
        <v>3.2756082314855599E-2</v>
      </c>
      <c r="J9" s="35">
        <v>341263.98797000002</v>
      </c>
      <c r="K9" s="36">
        <v>3.2618874668588184E-2</v>
      </c>
      <c r="L9" s="9">
        <v>33229.313949999996</v>
      </c>
      <c r="M9" s="9">
        <v>28270.50563</v>
      </c>
    </row>
    <row r="10" spans="2:54" x14ac:dyDescent="0.2">
      <c r="B10" s="23">
        <v>3</v>
      </c>
      <c r="C10" s="106"/>
      <c r="D10" s="92" t="s">
        <v>27</v>
      </c>
      <c r="E10" s="92"/>
      <c r="F10" s="107"/>
      <c r="G10" s="35">
        <v>8</v>
      </c>
      <c r="H10" s="35">
        <v>6457.9295600000005</v>
      </c>
      <c r="I10" s="8">
        <v>7.4212557203560557E-4</v>
      </c>
      <c r="J10" s="35">
        <v>7373.6931000000004</v>
      </c>
      <c r="K10" s="36">
        <v>7.0479622682800445E-4</v>
      </c>
      <c r="L10" s="9">
        <v>751.37778000000003</v>
      </c>
      <c r="M10" s="9">
        <v>636.52017000000001</v>
      </c>
      <c r="BA10" s="18">
        <v>837</v>
      </c>
      <c r="BB10" s="18">
        <v>1028</v>
      </c>
    </row>
    <row r="11" spans="2:54" x14ac:dyDescent="0.2">
      <c r="B11" s="23" t="s">
        <v>0</v>
      </c>
      <c r="C11" s="110" t="s">
        <v>28</v>
      </c>
      <c r="D11" s="111"/>
      <c r="E11" s="111"/>
      <c r="F11" s="112"/>
      <c r="G11" s="37">
        <v>2041.7448979591838</v>
      </c>
      <c r="H11" s="37">
        <v>4219193.2231999999</v>
      </c>
      <c r="I11" s="10">
        <v>0.48485681907872191</v>
      </c>
      <c r="J11" s="38">
        <v>5019340.0076035028</v>
      </c>
      <c r="K11" s="39">
        <v>0.47976120656903876</v>
      </c>
      <c r="L11" s="11">
        <v>493781.08672000002</v>
      </c>
      <c r="M11" s="11">
        <v>418276.73776999989</v>
      </c>
      <c r="BA11" s="18">
        <v>713</v>
      </c>
      <c r="BB11" s="18">
        <v>877</v>
      </c>
    </row>
    <row r="12" spans="2:54" x14ac:dyDescent="0.2">
      <c r="B12" s="23">
        <v>4</v>
      </c>
      <c r="C12" s="106"/>
      <c r="D12" s="116" t="s">
        <v>29</v>
      </c>
      <c r="E12" s="92"/>
      <c r="F12" s="107"/>
      <c r="G12" s="35">
        <v>37.413265306122447</v>
      </c>
      <c r="H12" s="35">
        <v>82168.972529999999</v>
      </c>
      <c r="I12" s="8">
        <v>9.44260775467551E-3</v>
      </c>
      <c r="J12" s="35">
        <v>99794.419414521995</v>
      </c>
      <c r="K12" s="36">
        <v>9.5386028829768429E-3</v>
      </c>
      <c r="L12" s="9">
        <v>9654.7371999999996</v>
      </c>
      <c r="M12" s="9">
        <v>8164.0825000000004</v>
      </c>
      <c r="BA12" s="18">
        <v>124</v>
      </c>
      <c r="BB12" s="18">
        <v>151</v>
      </c>
    </row>
    <row r="13" spans="2:54" x14ac:dyDescent="0.2">
      <c r="B13" s="23">
        <v>5</v>
      </c>
      <c r="C13" s="106"/>
      <c r="D13" s="92" t="s">
        <v>30</v>
      </c>
      <c r="E13" s="92"/>
      <c r="F13" s="107"/>
      <c r="G13" s="35">
        <v>102.23979591836735</v>
      </c>
      <c r="H13" s="35">
        <v>212222.34971000001</v>
      </c>
      <c r="I13" s="8">
        <v>2.4387945271622642E-2</v>
      </c>
      <c r="J13" s="35">
        <v>248355.08555908001</v>
      </c>
      <c r="K13" s="36">
        <v>2.3738406907060694E-2</v>
      </c>
      <c r="L13" s="9">
        <v>24927.2847</v>
      </c>
      <c r="M13" s="9">
        <v>21047.246589999999</v>
      </c>
      <c r="BA13" s="18">
        <v>16222</v>
      </c>
      <c r="BB13" s="18">
        <v>19524</v>
      </c>
    </row>
    <row r="14" spans="2:54" x14ac:dyDescent="0.2">
      <c r="B14" s="23">
        <v>6</v>
      </c>
      <c r="C14" s="106"/>
      <c r="D14" s="92" t="s">
        <v>31</v>
      </c>
      <c r="E14" s="92"/>
      <c r="F14" s="107"/>
      <c r="G14" s="35">
        <v>164.88775510204081</v>
      </c>
      <c r="H14" s="35">
        <v>178859.65068000002</v>
      </c>
      <c r="I14" s="8">
        <v>2.0554005636286871E-2</v>
      </c>
      <c r="J14" s="35">
        <v>218691.71548436797</v>
      </c>
      <c r="K14" s="36">
        <v>2.0903107007793152E-2</v>
      </c>
      <c r="L14" s="9">
        <v>20911.861990000001</v>
      </c>
      <c r="M14" s="9">
        <v>17739.122009999999</v>
      </c>
      <c r="BA14" s="18">
        <v>0</v>
      </c>
      <c r="BB14" s="18">
        <v>0</v>
      </c>
    </row>
    <row r="15" spans="2:54" x14ac:dyDescent="0.2">
      <c r="B15" s="23">
        <v>7</v>
      </c>
      <c r="C15" s="106"/>
      <c r="D15" s="92" t="s">
        <v>32</v>
      </c>
      <c r="E15" s="92"/>
      <c r="F15" s="107"/>
      <c r="G15" s="35">
        <v>343.7704081632653</v>
      </c>
      <c r="H15" s="35">
        <v>1060108.6939599998</v>
      </c>
      <c r="I15" s="8">
        <v>0.12182445838337443</v>
      </c>
      <c r="J15" s="35">
        <v>1225438.1524201529</v>
      </c>
      <c r="K15" s="36">
        <v>0.11713047645511646</v>
      </c>
      <c r="L15" s="9">
        <v>124520.24830000001</v>
      </c>
      <c r="M15" s="9">
        <v>105239.84212</v>
      </c>
      <c r="BA15" s="18">
        <v>1841</v>
      </c>
      <c r="BB15" s="18">
        <v>2301</v>
      </c>
    </row>
    <row r="16" spans="2:54" x14ac:dyDescent="0.2">
      <c r="B16" s="23">
        <v>8</v>
      </c>
      <c r="C16" s="106" t="s">
        <v>0</v>
      </c>
      <c r="D16" s="92" t="s">
        <v>33</v>
      </c>
      <c r="E16" s="92"/>
      <c r="F16" s="107"/>
      <c r="G16" s="35">
        <v>15</v>
      </c>
      <c r="H16" s="35">
        <v>43008.10901</v>
      </c>
      <c r="I16" s="8">
        <v>4.9423607372416018E-3</v>
      </c>
      <c r="J16" s="35">
        <v>58382.069560194999</v>
      </c>
      <c r="K16" s="36">
        <v>5.5803057955362322E-3</v>
      </c>
      <c r="L16" s="9">
        <v>5022.8630999999996</v>
      </c>
      <c r="M16" s="9">
        <v>4262.4972399999997</v>
      </c>
      <c r="BA16" s="18">
        <v>2438</v>
      </c>
      <c r="BB16" s="18">
        <v>2959</v>
      </c>
    </row>
    <row r="17" spans="2:54" x14ac:dyDescent="0.2">
      <c r="B17" s="23">
        <v>9</v>
      </c>
      <c r="C17" s="106"/>
      <c r="D17" s="92" t="s">
        <v>34</v>
      </c>
      <c r="E17" s="92"/>
      <c r="F17" s="107"/>
      <c r="G17" s="35">
        <v>75.41326530612244</v>
      </c>
      <c r="H17" s="35">
        <v>74647.311560000002</v>
      </c>
      <c r="I17" s="8">
        <v>8.5782414127764297E-3</v>
      </c>
      <c r="J17" s="35">
        <v>95313.433279999997</v>
      </c>
      <c r="K17" s="36">
        <v>9.1102989005287915E-3</v>
      </c>
      <c r="L17" s="9">
        <v>8760.6839499999987</v>
      </c>
      <c r="M17" s="9">
        <v>7431.5543100000004</v>
      </c>
      <c r="BA17" s="18">
        <v>1333</v>
      </c>
      <c r="BB17" s="18">
        <v>1498</v>
      </c>
    </row>
    <row r="18" spans="2:54" x14ac:dyDescent="0.2">
      <c r="B18" s="23">
        <v>10</v>
      </c>
      <c r="C18" s="106"/>
      <c r="D18" s="92" t="s">
        <v>35</v>
      </c>
      <c r="E18" s="92"/>
      <c r="F18" s="107"/>
      <c r="G18" s="35">
        <v>75.41326530612244</v>
      </c>
      <c r="H18" s="35">
        <v>236193.56152999998</v>
      </c>
      <c r="I18" s="8">
        <v>2.7142643835461444E-2</v>
      </c>
      <c r="J18" s="35">
        <v>287848.39114282298</v>
      </c>
      <c r="K18" s="36">
        <v>2.7513276891870261E-2</v>
      </c>
      <c r="L18" s="9">
        <v>27470.261100000003</v>
      </c>
      <c r="M18" s="9">
        <v>23316.734400000001</v>
      </c>
    </row>
    <row r="19" spans="2:54" x14ac:dyDescent="0.2">
      <c r="B19" s="23">
        <v>11</v>
      </c>
      <c r="C19" s="106"/>
      <c r="D19" s="92" t="s">
        <v>36</v>
      </c>
      <c r="E19" s="92"/>
      <c r="F19" s="107"/>
      <c r="G19" s="35">
        <v>5</v>
      </c>
      <c r="H19" s="35">
        <v>7755</v>
      </c>
      <c r="I19" s="8">
        <v>8.9118095167580629E-4</v>
      </c>
      <c r="J19" s="35">
        <v>11075</v>
      </c>
      <c r="K19" s="36">
        <v>1.0585764970500533E-3</v>
      </c>
      <c r="L19" s="9">
        <v>909</v>
      </c>
      <c r="M19" s="9">
        <v>772</v>
      </c>
      <c r="BA19" s="18">
        <v>66</v>
      </c>
      <c r="BB19" s="18">
        <v>77</v>
      </c>
    </row>
    <row r="20" spans="2:54" x14ac:dyDescent="0.2">
      <c r="B20" s="23">
        <v>12</v>
      </c>
      <c r="C20" s="106" t="s">
        <v>0</v>
      </c>
      <c r="D20" s="92" t="s">
        <v>37</v>
      </c>
      <c r="E20" s="92"/>
      <c r="F20" s="107"/>
      <c r="G20" s="35">
        <v>50.647959183673471</v>
      </c>
      <c r="H20" s="35">
        <v>158481.04631999999</v>
      </c>
      <c r="I20" s="8">
        <v>1.8212158566348825E-2</v>
      </c>
      <c r="J20" s="35">
        <v>189955.71257942999</v>
      </c>
      <c r="K20" s="36">
        <v>1.8156447206950768E-2</v>
      </c>
      <c r="L20" s="9">
        <v>18646.115209999996</v>
      </c>
      <c r="M20" s="9">
        <v>15848.33755</v>
      </c>
      <c r="BA20" s="18">
        <v>1019</v>
      </c>
      <c r="BB20" s="18">
        <v>1341</v>
      </c>
    </row>
    <row r="21" spans="2:54" x14ac:dyDescent="0.2">
      <c r="B21" s="23">
        <v>13</v>
      </c>
      <c r="C21" s="106"/>
      <c r="D21" s="92" t="s">
        <v>38</v>
      </c>
      <c r="E21" s="92"/>
      <c r="F21" s="107"/>
      <c r="G21" s="35">
        <v>143.0612244897959</v>
      </c>
      <c r="H21" s="35">
        <v>218494.73185000001</v>
      </c>
      <c r="I21" s="8">
        <v>2.5108748299965584E-2</v>
      </c>
      <c r="J21" s="35">
        <v>264778.47890426603</v>
      </c>
      <c r="K21" s="36">
        <v>2.530819636051642E-2</v>
      </c>
      <c r="L21" s="9">
        <v>25578.58985</v>
      </c>
      <c r="M21" s="9">
        <v>21709.227749999998</v>
      </c>
    </row>
    <row r="22" spans="2:54" x14ac:dyDescent="0.2">
      <c r="B22" s="23">
        <v>14</v>
      </c>
      <c r="C22" s="106"/>
      <c r="D22" s="92" t="s">
        <v>39</v>
      </c>
      <c r="E22" s="92"/>
      <c r="F22" s="107"/>
      <c r="G22" s="35">
        <v>77.943877551020407</v>
      </c>
      <c r="H22" s="35">
        <v>157900.72211999999</v>
      </c>
      <c r="I22" s="8">
        <v>1.8145469478942442E-2</v>
      </c>
      <c r="J22" s="35">
        <v>195887.4877</v>
      </c>
      <c r="K22" s="36">
        <v>1.87234212682078E-2</v>
      </c>
      <c r="L22" s="9">
        <v>18327.654930000001</v>
      </c>
      <c r="M22" s="9">
        <v>15559.92217</v>
      </c>
      <c r="BA22" s="18">
        <v>178</v>
      </c>
      <c r="BB22" s="18">
        <v>219</v>
      </c>
    </row>
    <row r="23" spans="2:54" x14ac:dyDescent="0.2">
      <c r="B23" s="23">
        <v>15</v>
      </c>
      <c r="C23" s="106"/>
      <c r="D23" s="92" t="s">
        <v>40</v>
      </c>
      <c r="E23" s="92"/>
      <c r="F23" s="107"/>
      <c r="G23" s="35">
        <v>425.00510204081633</v>
      </c>
      <c r="H23" s="35">
        <v>640747.99242000002</v>
      </c>
      <c r="I23" s="8">
        <v>7.3632805373206697E-2</v>
      </c>
      <c r="J23" s="35">
        <v>769015.35348199098</v>
      </c>
      <c r="K23" s="36">
        <v>7.3504431518435623E-2</v>
      </c>
      <c r="L23" s="9">
        <v>74853.385169999994</v>
      </c>
      <c r="M23" s="9">
        <v>63429.238240000006</v>
      </c>
      <c r="BA23" s="18">
        <v>7563</v>
      </c>
      <c r="BB23" s="18">
        <v>8984</v>
      </c>
    </row>
    <row r="24" spans="2:54" x14ac:dyDescent="0.2">
      <c r="B24" s="23">
        <v>16</v>
      </c>
      <c r="C24" s="106"/>
      <c r="D24" s="92" t="s">
        <v>41</v>
      </c>
      <c r="E24" s="92"/>
      <c r="F24" s="107"/>
      <c r="G24" s="35">
        <v>196.7091836734694</v>
      </c>
      <c r="H24" s="35">
        <v>363111.03113000002</v>
      </c>
      <c r="I24" s="8">
        <v>4.1727612416043419E-2</v>
      </c>
      <c r="J24" s="35">
        <v>432967.24916950898</v>
      </c>
      <c r="K24" s="36">
        <v>4.1384104195327891E-2</v>
      </c>
      <c r="L24" s="9">
        <v>42636.809990000002</v>
      </c>
      <c r="M24" s="9">
        <v>36101.251109999997</v>
      </c>
    </row>
    <row r="25" spans="2:54" x14ac:dyDescent="0.2">
      <c r="B25" s="23">
        <v>17</v>
      </c>
      <c r="C25" s="106"/>
      <c r="D25" s="92" t="s">
        <v>42</v>
      </c>
      <c r="E25" s="92"/>
      <c r="F25" s="107"/>
      <c r="G25" s="35">
        <v>45.530612244897959</v>
      </c>
      <c r="H25" s="35">
        <v>110264.62561</v>
      </c>
      <c r="I25" s="8">
        <v>1.2671274530921506E-2</v>
      </c>
      <c r="J25" s="35">
        <v>125544.02943747898</v>
      </c>
      <c r="K25" s="36">
        <v>1.199981570270657E-2</v>
      </c>
      <c r="L25" s="9">
        <v>12888.269979999999</v>
      </c>
      <c r="M25" s="9">
        <v>10913.956990000001</v>
      </c>
      <c r="BA25" s="18">
        <v>278</v>
      </c>
      <c r="BB25" s="18">
        <v>310</v>
      </c>
    </row>
    <row r="26" spans="2:54" x14ac:dyDescent="0.2">
      <c r="B26" s="23">
        <v>18</v>
      </c>
      <c r="C26" s="106" t="s">
        <v>0</v>
      </c>
      <c r="D26" s="92" t="s">
        <v>43</v>
      </c>
      <c r="E26" s="92"/>
      <c r="F26" s="107"/>
      <c r="G26" s="35">
        <v>73.765306122448976</v>
      </c>
      <c r="H26" s="35">
        <v>164109.80073999998</v>
      </c>
      <c r="I26" s="8">
        <v>1.8858997859806593E-2</v>
      </c>
      <c r="J26" s="35">
        <v>196828.83168989298</v>
      </c>
      <c r="K26" s="36">
        <v>1.8813397306432635E-2</v>
      </c>
      <c r="L26" s="9">
        <v>19185.706080000004</v>
      </c>
      <c r="M26" s="9">
        <v>16268.197840000003</v>
      </c>
      <c r="BA26" s="18">
        <v>482</v>
      </c>
      <c r="BB26" s="18">
        <v>615</v>
      </c>
    </row>
    <row r="27" spans="2:54" x14ac:dyDescent="0.2">
      <c r="B27" s="23">
        <v>19</v>
      </c>
      <c r="C27" s="106"/>
      <c r="D27" s="92" t="s">
        <v>44</v>
      </c>
      <c r="E27" s="92"/>
      <c r="F27" s="107"/>
      <c r="G27" s="35">
        <v>163.17857142857144</v>
      </c>
      <c r="H27" s="35">
        <v>230403.95259</v>
      </c>
      <c r="I27" s="8">
        <v>2.6477319631079761E-2</v>
      </c>
      <c r="J27" s="35">
        <v>266281.39478789002</v>
      </c>
      <c r="K27" s="36">
        <v>2.5451848859969928E-2</v>
      </c>
      <c r="L27" s="9">
        <v>26902.623970000001</v>
      </c>
      <c r="M27" s="9">
        <v>22816.91156</v>
      </c>
      <c r="BA27" s="18">
        <v>631</v>
      </c>
      <c r="BB27" s="18">
        <v>788</v>
      </c>
    </row>
    <row r="28" spans="2:54" x14ac:dyDescent="0.2">
      <c r="B28" s="23">
        <v>20</v>
      </c>
      <c r="C28" s="106"/>
      <c r="D28" s="92" t="s">
        <v>45</v>
      </c>
      <c r="E28" s="92"/>
      <c r="F28" s="107"/>
      <c r="G28" s="35">
        <v>46.765306122448976</v>
      </c>
      <c r="H28" s="35">
        <v>280715.67144000001</v>
      </c>
      <c r="I28" s="8">
        <v>3.2258988939292348E-2</v>
      </c>
      <c r="J28" s="35">
        <v>333183.20299190504</v>
      </c>
      <c r="K28" s="36">
        <v>3.1846492812558705E-2</v>
      </c>
      <c r="L28" s="9">
        <v>32584.9912</v>
      </c>
      <c r="M28" s="9">
        <v>27656.615389999999</v>
      </c>
    </row>
    <row r="29" spans="2:54" x14ac:dyDescent="0.2">
      <c r="B29" s="23" t="s">
        <v>0</v>
      </c>
      <c r="C29" s="110" t="s">
        <v>46</v>
      </c>
      <c r="D29" s="111"/>
      <c r="E29" s="111"/>
      <c r="F29" s="112"/>
      <c r="G29" s="37">
        <v>2254.9591836734694</v>
      </c>
      <c r="H29" s="37">
        <v>4005239.9430600004</v>
      </c>
      <c r="I29" s="10">
        <v>0.46026996056043368</v>
      </c>
      <c r="J29" s="38">
        <v>4887028.4434788004</v>
      </c>
      <c r="K29" s="39">
        <v>0.46711453279293569</v>
      </c>
      <c r="L29" s="11">
        <v>468693.30681354605</v>
      </c>
      <c r="M29" s="11">
        <v>397951.48523136781</v>
      </c>
      <c r="BA29" s="18">
        <v>393</v>
      </c>
      <c r="BB29" s="18">
        <v>432</v>
      </c>
    </row>
    <row r="30" spans="2:54" x14ac:dyDescent="0.2">
      <c r="B30" s="23">
        <v>22</v>
      </c>
      <c r="C30" s="106"/>
      <c r="D30" s="92" t="s">
        <v>47</v>
      </c>
      <c r="E30" s="92"/>
      <c r="F30" s="107"/>
      <c r="G30" s="35">
        <v>930.41836734693879</v>
      </c>
      <c r="H30" s="35">
        <v>1646080.4751900001</v>
      </c>
      <c r="I30" s="8">
        <v>0.18916254860280951</v>
      </c>
      <c r="J30" s="35">
        <v>1957305.098745432</v>
      </c>
      <c r="K30" s="36">
        <v>0.18708416930818492</v>
      </c>
      <c r="L30" s="9">
        <v>192674.05984</v>
      </c>
      <c r="M30" s="9">
        <v>163808.69229000001</v>
      </c>
    </row>
    <row r="31" spans="2:54" x14ac:dyDescent="0.2">
      <c r="B31" s="23">
        <v>23</v>
      </c>
      <c r="C31" s="106"/>
      <c r="D31" s="92" t="s">
        <v>48</v>
      </c>
      <c r="E31" s="92"/>
      <c r="F31" s="107"/>
      <c r="G31" s="35">
        <v>528.35714285714289</v>
      </c>
      <c r="H31" s="35">
        <v>647595.43670999992</v>
      </c>
      <c r="I31" s="8">
        <v>7.4419692790216263E-2</v>
      </c>
      <c r="J31" s="35">
        <v>743041.58595637791</v>
      </c>
      <c r="K31" s="36">
        <v>7.1021793157942992E-2</v>
      </c>
      <c r="L31" s="9">
        <v>75488.71974</v>
      </c>
      <c r="M31" s="9">
        <v>64139.737120000013</v>
      </c>
      <c r="BA31" s="18">
        <v>14688</v>
      </c>
      <c r="BB31" s="18">
        <v>17409</v>
      </c>
    </row>
    <row r="32" spans="2:54" x14ac:dyDescent="0.2">
      <c r="B32" s="23">
        <v>24</v>
      </c>
      <c r="C32" s="106"/>
      <c r="D32" s="92" t="s">
        <v>49</v>
      </c>
      <c r="E32" s="92"/>
      <c r="F32" s="107"/>
      <c r="G32" s="35">
        <v>98.647959183673464</v>
      </c>
      <c r="H32" s="35">
        <v>148733.72354000001</v>
      </c>
      <c r="I32" s="8">
        <v>1.7092025956242873E-2</v>
      </c>
      <c r="J32" s="35">
        <v>280812.510129756</v>
      </c>
      <c r="K32" s="36">
        <v>2.6840769598283496E-2</v>
      </c>
      <c r="L32" s="9">
        <v>17253.739979999998</v>
      </c>
      <c r="M32" s="9">
        <v>14588.204329999999</v>
      </c>
      <c r="BA32" s="18">
        <v>4696</v>
      </c>
      <c r="BB32" s="18">
        <v>5376</v>
      </c>
    </row>
    <row r="33" spans="2:54" x14ac:dyDescent="0.2">
      <c r="B33" s="23">
        <v>25</v>
      </c>
      <c r="C33" s="106"/>
      <c r="D33" s="92" t="s">
        <v>50</v>
      </c>
      <c r="E33" s="92"/>
      <c r="F33" s="107"/>
      <c r="G33" s="35">
        <v>223.29591836734693</v>
      </c>
      <c r="H33" s="35">
        <v>360394.75625999999</v>
      </c>
      <c r="I33" s="8">
        <v>4.1415466391071187E-2</v>
      </c>
      <c r="J33" s="35">
        <v>457113.801631596</v>
      </c>
      <c r="K33" s="36">
        <v>4.3692092720939761E-2</v>
      </c>
      <c r="L33" s="9">
        <v>42261.406240000004</v>
      </c>
      <c r="M33" s="9">
        <v>35795.938840000003</v>
      </c>
    </row>
    <row r="34" spans="2:54" x14ac:dyDescent="0.2">
      <c r="B34" s="23">
        <v>26</v>
      </c>
      <c r="C34" s="106" t="s">
        <v>0</v>
      </c>
      <c r="D34" s="92" t="s">
        <v>51</v>
      </c>
      <c r="E34" s="92"/>
      <c r="F34" s="107"/>
      <c r="G34" s="35">
        <v>65</v>
      </c>
      <c r="H34" s="35">
        <v>131311.72852999999</v>
      </c>
      <c r="I34" s="8">
        <v>1.5089943416835656E-2</v>
      </c>
      <c r="J34" s="35">
        <v>150287.00024999998</v>
      </c>
      <c r="K34" s="36">
        <v>1.436481140196889E-2</v>
      </c>
      <c r="L34" s="9">
        <v>15553.14113</v>
      </c>
      <c r="M34" s="9">
        <v>13181.095140000001</v>
      </c>
      <c r="BA34" s="18">
        <v>633</v>
      </c>
      <c r="BB34" s="18">
        <v>721</v>
      </c>
    </row>
    <row r="35" spans="2:54" x14ac:dyDescent="0.2">
      <c r="B35" s="23">
        <v>27</v>
      </c>
      <c r="C35" s="106"/>
      <c r="D35" s="92" t="s">
        <v>52</v>
      </c>
      <c r="E35" s="92"/>
      <c r="F35" s="107"/>
      <c r="G35" s="35">
        <v>55</v>
      </c>
      <c r="H35" s="35">
        <v>124625.72852999999</v>
      </c>
      <c r="I35" s="8">
        <v>1.4321608685319932E-2</v>
      </c>
      <c r="J35" s="35">
        <v>141313.00024999998</v>
      </c>
      <c r="K35" s="36">
        <v>1.3507053796142509E-2</v>
      </c>
      <c r="L35" s="9">
        <v>14770.14113</v>
      </c>
      <c r="M35" s="9">
        <v>12519.095140000001</v>
      </c>
      <c r="BA35" s="18">
        <v>1605</v>
      </c>
      <c r="BB35" s="18">
        <v>1856</v>
      </c>
    </row>
    <row r="36" spans="2:54" x14ac:dyDescent="0.2">
      <c r="B36" s="23">
        <v>28</v>
      </c>
      <c r="C36" s="106"/>
      <c r="D36" s="92" t="s">
        <v>53</v>
      </c>
      <c r="E36" s="92"/>
      <c r="F36" s="107"/>
      <c r="G36" s="35">
        <v>7</v>
      </c>
      <c r="H36" s="35">
        <v>6684</v>
      </c>
      <c r="I36" s="8">
        <v>7.6810489761458274E-4</v>
      </c>
      <c r="J36" s="35">
        <v>8974</v>
      </c>
      <c r="K36" s="36">
        <v>8.577576058263818E-4</v>
      </c>
      <c r="L36" s="9">
        <v>783</v>
      </c>
      <c r="M36" s="9">
        <v>662</v>
      </c>
      <c r="BA36" s="18">
        <v>0</v>
      </c>
      <c r="BB36" s="18">
        <v>0</v>
      </c>
    </row>
    <row r="37" spans="2:54" x14ac:dyDescent="0.2">
      <c r="B37" s="23">
        <v>29</v>
      </c>
      <c r="C37" s="106"/>
      <c r="D37" s="92" t="s">
        <v>54</v>
      </c>
      <c r="E37" s="92"/>
      <c r="F37" s="107"/>
      <c r="G37" s="35">
        <v>177.17857142857144</v>
      </c>
      <c r="H37" s="35">
        <v>690247.11703999992</v>
      </c>
      <c r="I37" s="8">
        <v>7.9321093830456324E-2</v>
      </c>
      <c r="J37" s="35">
        <v>819869.06933920807</v>
      </c>
      <c r="K37" s="36">
        <v>7.8365158235736893E-2</v>
      </c>
      <c r="L37" s="9">
        <v>81018.019579999993</v>
      </c>
      <c r="M37" s="9">
        <v>68744.000379999998</v>
      </c>
    </row>
    <row r="38" spans="2:54" x14ac:dyDescent="0.2">
      <c r="B38" s="23">
        <v>30</v>
      </c>
      <c r="C38" s="106"/>
      <c r="D38" s="92" t="s">
        <v>55</v>
      </c>
      <c r="E38" s="92"/>
      <c r="F38" s="107"/>
      <c r="G38" s="35">
        <v>2</v>
      </c>
      <c r="H38" s="35">
        <v>1688</v>
      </c>
      <c r="I38" s="8">
        <v>1.9397981256334766E-4</v>
      </c>
      <c r="J38" s="35">
        <v>2534</v>
      </c>
      <c r="K38" s="36">
        <v>2.4220612582617022E-4</v>
      </c>
      <c r="L38" s="9">
        <v>200</v>
      </c>
      <c r="M38" s="9">
        <v>169</v>
      </c>
    </row>
    <row r="39" spans="2:54" x14ac:dyDescent="0.2">
      <c r="B39" s="23">
        <v>31</v>
      </c>
      <c r="C39" s="106"/>
      <c r="D39" s="92" t="s">
        <v>56</v>
      </c>
      <c r="E39" s="92"/>
      <c r="F39" s="107"/>
      <c r="G39" s="35">
        <v>22</v>
      </c>
      <c r="H39" s="35">
        <v>7945.7993000000006</v>
      </c>
      <c r="I39" s="8">
        <v>9.1310702540283123E-4</v>
      </c>
      <c r="J39" s="35">
        <v>6212.0462600000001</v>
      </c>
      <c r="K39" s="36">
        <v>5.9376308527527629E-4</v>
      </c>
      <c r="L39" s="9">
        <v>930.79806999999994</v>
      </c>
      <c r="M39" s="9">
        <v>790.04960000000005</v>
      </c>
      <c r="BA39" s="18">
        <v>655</v>
      </c>
      <c r="BB39" s="18">
        <v>818</v>
      </c>
    </row>
    <row r="40" spans="2:54" x14ac:dyDescent="0.2">
      <c r="B40" s="23">
        <v>32</v>
      </c>
      <c r="C40" s="106"/>
      <c r="D40" s="92" t="s">
        <v>57</v>
      </c>
      <c r="E40" s="92"/>
      <c r="F40" s="107"/>
      <c r="G40" s="35">
        <v>114.53061224489795</v>
      </c>
      <c r="H40" s="35">
        <v>263820.42193000001</v>
      </c>
      <c r="I40" s="8">
        <v>3.0317438386471975E-2</v>
      </c>
      <c r="J40" s="35">
        <v>345112.73836999998</v>
      </c>
      <c r="K40" s="36">
        <v>3.2986747961270074E-2</v>
      </c>
      <c r="L40" s="9">
        <v>30756.78773</v>
      </c>
      <c r="M40" s="9">
        <v>26080.342820000002</v>
      </c>
    </row>
    <row r="41" spans="2:54" x14ac:dyDescent="0.2">
      <c r="B41" s="23">
        <v>33</v>
      </c>
      <c r="C41" s="106"/>
      <c r="D41" s="92" t="s">
        <v>58</v>
      </c>
      <c r="E41" s="92"/>
      <c r="F41" s="107"/>
      <c r="G41" s="35">
        <v>93.530612244897952</v>
      </c>
      <c r="H41" s="35">
        <v>107422.48456</v>
      </c>
      <c r="I41" s="8">
        <v>1.2344664348363689E-2</v>
      </c>
      <c r="J41" s="35">
        <v>124740.59279642999</v>
      </c>
      <c r="K41" s="36">
        <v>1.1923021197507176E-2</v>
      </c>
      <c r="L41" s="9">
        <v>12556.634503546098</v>
      </c>
      <c r="M41" s="9">
        <v>10654.424711367781</v>
      </c>
    </row>
    <row r="42" spans="2:54" x14ac:dyDescent="0.2">
      <c r="B42" s="23">
        <v>34</v>
      </c>
      <c r="C42" s="106"/>
      <c r="D42" s="92" t="s">
        <v>59</v>
      </c>
      <c r="E42" s="92"/>
      <c r="F42" s="107"/>
      <c r="G42" s="35">
        <v>0</v>
      </c>
      <c r="H42" s="35">
        <v>0</v>
      </c>
      <c r="I42" s="8">
        <v>0</v>
      </c>
      <c r="J42" s="35">
        <v>0</v>
      </c>
      <c r="K42" s="36">
        <v>0</v>
      </c>
      <c r="L42" s="9">
        <v>0</v>
      </c>
      <c r="M42" s="9">
        <v>0</v>
      </c>
      <c r="BA42" s="18">
        <v>920</v>
      </c>
      <c r="BB42" s="18">
        <v>1030</v>
      </c>
    </row>
    <row r="43" spans="2:54" x14ac:dyDescent="0.2">
      <c r="B43" s="23">
        <v>35</v>
      </c>
      <c r="C43" s="117"/>
      <c r="D43" s="92" t="s">
        <v>60</v>
      </c>
      <c r="E43" s="92"/>
      <c r="F43" s="107"/>
      <c r="G43" s="35">
        <v>0</v>
      </c>
      <c r="H43" s="35">
        <v>0</v>
      </c>
      <c r="I43" s="8">
        <v>0</v>
      </c>
      <c r="J43" s="40">
        <v>0</v>
      </c>
      <c r="K43" s="36">
        <v>0</v>
      </c>
      <c r="L43" s="9">
        <v>0</v>
      </c>
      <c r="M43" s="9">
        <v>0</v>
      </c>
      <c r="BA43" s="18">
        <v>6179</v>
      </c>
      <c r="BB43" s="18">
        <v>7608</v>
      </c>
    </row>
    <row r="44" spans="2:54" x14ac:dyDescent="0.2">
      <c r="B44" s="23">
        <v>37</v>
      </c>
      <c r="C44" s="119" t="s">
        <v>61</v>
      </c>
      <c r="D44" s="111"/>
      <c r="E44" s="111"/>
      <c r="F44" s="112"/>
      <c r="G44" s="37">
        <v>203</v>
      </c>
      <c r="H44" s="37">
        <v>170450</v>
      </c>
      <c r="I44" s="10">
        <v>1.9587594224776426E-2</v>
      </c>
      <c r="J44" s="41">
        <v>187261</v>
      </c>
      <c r="K44" s="42">
        <v>1.7898879766509258E-2</v>
      </c>
      <c r="L44" s="11">
        <v>19274</v>
      </c>
      <c r="M44" s="11">
        <v>16527</v>
      </c>
      <c r="Q44" s="81"/>
      <c r="R44" s="81"/>
      <c r="S44" s="81"/>
      <c r="T44" s="81"/>
      <c r="U44" s="81"/>
    </row>
    <row r="45" spans="2:54" x14ac:dyDescent="0.2">
      <c r="B45" s="23">
        <v>38</v>
      </c>
      <c r="C45" s="110" t="s">
        <v>62</v>
      </c>
      <c r="D45" s="111"/>
      <c r="E45" s="111"/>
      <c r="F45" s="112"/>
      <c r="G45" s="37">
        <v>14</v>
      </c>
      <c r="H45" s="37">
        <v>15554</v>
      </c>
      <c r="I45" s="10">
        <v>1.7874182491767236E-3</v>
      </c>
      <c r="J45" s="41">
        <v>19896</v>
      </c>
      <c r="K45" s="42">
        <v>1.9017099761000325E-3</v>
      </c>
      <c r="L45" s="11">
        <v>1826</v>
      </c>
      <c r="M45" s="11">
        <v>1549</v>
      </c>
    </row>
    <row r="46" spans="2:54" ht="13.5" thickBot="1" x14ac:dyDescent="0.25">
      <c r="B46" s="23"/>
      <c r="C46" s="122" t="s">
        <v>63</v>
      </c>
      <c r="D46" s="123"/>
      <c r="E46" s="123"/>
      <c r="F46" s="124"/>
      <c r="G46" s="43">
        <v>4653</v>
      </c>
      <c r="H46" s="43">
        <v>8701936.4422200006</v>
      </c>
      <c r="I46" s="12">
        <v>1</v>
      </c>
      <c r="J46" s="43">
        <v>10462163.132152304</v>
      </c>
      <c r="K46" s="44">
        <v>1</v>
      </c>
      <c r="L46" s="43">
        <v>1017555.0852635461</v>
      </c>
      <c r="M46" s="43">
        <v>863211.24880136771</v>
      </c>
      <c r="BA46" s="18">
        <v>0</v>
      </c>
      <c r="BB46" s="18">
        <v>0</v>
      </c>
    </row>
    <row r="47" spans="2:54" x14ac:dyDescent="0.2">
      <c r="B47" s="23"/>
      <c r="C47" s="16"/>
      <c r="D47" s="16" t="s">
        <v>0</v>
      </c>
      <c r="E47" s="16"/>
      <c r="F47" s="16"/>
      <c r="G47" s="24"/>
      <c r="H47" s="24" t="s">
        <v>0</v>
      </c>
      <c r="I47" s="3"/>
      <c r="J47" s="13" t="s">
        <v>0</v>
      </c>
      <c r="K47" s="36" t="s">
        <v>0</v>
      </c>
      <c r="L47" s="23"/>
      <c r="M47" s="23"/>
      <c r="BA47" s="18">
        <v>0</v>
      </c>
      <c r="BB47" s="18">
        <v>0</v>
      </c>
    </row>
    <row r="48" spans="2:54" x14ac:dyDescent="0.2">
      <c r="B48" s="23"/>
      <c r="C48" s="23"/>
      <c r="D48" s="23"/>
      <c r="E48" s="23"/>
      <c r="F48" s="23"/>
      <c r="G48" s="24"/>
      <c r="H48" s="24"/>
      <c r="I48" s="3"/>
      <c r="J48" s="13"/>
      <c r="K48" s="36"/>
      <c r="L48" s="23"/>
      <c r="M48" s="23"/>
    </row>
    <row r="49" spans="7:12" x14ac:dyDescent="0.2">
      <c r="G49" s="82"/>
    </row>
    <row r="52" spans="7:12" x14ac:dyDescent="0.2">
      <c r="G52" s="81"/>
      <c r="H52" s="81"/>
      <c r="I52" s="81"/>
      <c r="J52" s="81"/>
      <c r="K52" s="81"/>
      <c r="L52" s="81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Q31" sqref="Q31"/>
    </sheetView>
  </sheetViews>
  <sheetFormatPr defaultRowHeight="12.75" x14ac:dyDescent="0.2"/>
  <cols>
    <col min="1" max="1" width="1.85546875" style="18" customWidth="1"/>
    <col min="2" max="3" width="9.140625" style="18"/>
    <col min="4" max="4" width="14" style="18" customWidth="1"/>
    <col min="5" max="5" width="11.28515625" style="18" customWidth="1"/>
    <col min="6" max="6" width="9.140625" style="18"/>
    <col min="7" max="7" width="11.85546875" style="18" customWidth="1"/>
    <col min="8" max="8" width="9.7109375" style="18" bestFit="1" customWidth="1"/>
    <col min="9" max="16384" width="9.140625" style="18"/>
  </cols>
  <sheetData>
    <row r="1" spans="2:8" x14ac:dyDescent="0.2">
      <c r="B1" s="18" t="s">
        <v>1</v>
      </c>
    </row>
    <row r="2" spans="2:8" s="22" customFormat="1" ht="15.75" x14ac:dyDescent="0.25">
      <c r="B2" s="219" t="s">
        <v>18</v>
      </c>
      <c r="C2" s="20"/>
      <c r="D2" s="20"/>
      <c r="E2" s="20"/>
      <c r="F2" s="20"/>
      <c r="G2" s="20"/>
      <c r="H2" s="20"/>
    </row>
    <row r="3" spans="2:8" s="22" customFormat="1" ht="15.75" x14ac:dyDescent="0.25">
      <c r="B3" s="220" t="s">
        <v>19</v>
      </c>
      <c r="C3" s="20"/>
      <c r="D3" s="20"/>
      <c r="E3" s="20"/>
      <c r="F3" s="20"/>
      <c r="G3" s="20"/>
      <c r="H3" s="20"/>
    </row>
    <row r="4" spans="2:8" s="22" customFormat="1" ht="15.75" x14ac:dyDescent="0.25">
      <c r="B4" s="219" t="s">
        <v>23</v>
      </c>
      <c r="C4" s="19"/>
      <c r="D4" s="19"/>
      <c r="E4" s="19"/>
      <c r="F4" s="21"/>
      <c r="G4" s="21"/>
      <c r="H4" s="21"/>
    </row>
    <row r="5" spans="2:8" x14ac:dyDescent="0.2">
      <c r="B5" s="46" t="s">
        <v>2</v>
      </c>
      <c r="C5" s="46"/>
      <c r="D5" s="46"/>
      <c r="E5" s="46"/>
      <c r="F5" s="47"/>
      <c r="G5" s="47"/>
      <c r="H5" s="47"/>
    </row>
    <row r="6" spans="2:8" x14ac:dyDescent="0.2">
      <c r="B6" s="48"/>
      <c r="C6" s="48"/>
      <c r="D6" s="48"/>
      <c r="E6" s="48"/>
      <c r="F6" s="48"/>
      <c r="G6" s="48"/>
      <c r="H6" s="48"/>
    </row>
    <row r="7" spans="2:8" x14ac:dyDescent="0.2">
      <c r="B7" s="48"/>
      <c r="C7" s="48"/>
      <c r="D7" s="48"/>
      <c r="E7" s="48"/>
      <c r="F7" s="48"/>
      <c r="G7" s="48"/>
      <c r="H7" s="48"/>
    </row>
    <row r="8" spans="2:8" ht="21.75" customHeight="1" x14ac:dyDescent="0.2">
      <c r="B8" s="49"/>
    </row>
    <row r="9" spans="2:8" x14ac:dyDescent="0.2">
      <c r="B9" s="46"/>
    </row>
    <row r="27" spans="2:2" x14ac:dyDescent="0.2">
      <c r="B27" s="18" t="s">
        <v>1</v>
      </c>
    </row>
    <row r="40" spans="3:24" ht="36" x14ac:dyDescent="0.2">
      <c r="C40" s="50"/>
      <c r="D40" s="216" t="s">
        <v>70</v>
      </c>
      <c r="E40" s="217" t="s">
        <v>71</v>
      </c>
      <c r="F40" s="218" t="s">
        <v>46</v>
      </c>
      <c r="G40" s="216" t="s">
        <v>61</v>
      </c>
      <c r="H40" s="217" t="s">
        <v>62</v>
      </c>
      <c r="I40" s="217" t="s">
        <v>63</v>
      </c>
      <c r="J40" s="51"/>
      <c r="K40" s="52"/>
      <c r="L40" s="49"/>
      <c r="M40" s="49"/>
      <c r="N40" s="49"/>
      <c r="O40" s="49"/>
    </row>
    <row r="41" spans="3:24" x14ac:dyDescent="0.2">
      <c r="C41" s="50" t="s">
        <v>11</v>
      </c>
      <c r="D41" s="53">
        <v>4219193.2231999999</v>
      </c>
      <c r="E41" s="53">
        <v>291499.27596</v>
      </c>
      <c r="F41" s="53">
        <v>4005239.9430600004</v>
      </c>
      <c r="G41" s="53">
        <v>170450</v>
      </c>
      <c r="H41" s="53">
        <v>15554</v>
      </c>
      <c r="I41" s="53">
        <v>8701936.4422200006</v>
      </c>
      <c r="J41" s="51"/>
      <c r="K41" s="23"/>
      <c r="L41" s="23"/>
      <c r="M41" s="23"/>
      <c r="N41" s="23"/>
      <c r="O41" s="23"/>
    </row>
    <row r="42" spans="3:24" x14ac:dyDescent="0.2">
      <c r="C42" s="50" t="s">
        <v>12</v>
      </c>
      <c r="D42" s="53">
        <v>2833430.1555599999</v>
      </c>
      <c r="E42" s="53">
        <v>246767.96395999996</v>
      </c>
      <c r="F42" s="53">
        <v>2571407.7741100001</v>
      </c>
      <c r="G42" s="53">
        <v>0</v>
      </c>
      <c r="H42" s="53">
        <v>276232</v>
      </c>
      <c r="I42" s="53">
        <v>5927837.8936299998</v>
      </c>
      <c r="J42" s="51"/>
      <c r="K42" s="23"/>
      <c r="L42" s="23"/>
      <c r="M42" s="23"/>
      <c r="N42" s="23"/>
      <c r="O42" s="54"/>
      <c r="P42" s="55"/>
      <c r="Q42" s="55"/>
      <c r="R42" s="55"/>
      <c r="S42" s="56"/>
      <c r="T42" s="57"/>
      <c r="U42" s="56"/>
      <c r="V42" s="57"/>
      <c r="W42" s="58"/>
      <c r="X42" s="59"/>
    </row>
    <row r="43" spans="3:24" x14ac:dyDescent="0.2">
      <c r="C43" s="50" t="s">
        <v>72</v>
      </c>
      <c r="D43" s="60">
        <v>0.48907613442340792</v>
      </c>
      <c r="E43" s="60">
        <v>0.18126871609335315</v>
      </c>
      <c r="F43" s="60">
        <v>0.55760590886689276</v>
      </c>
      <c r="G43" s="61">
        <v>0</v>
      </c>
      <c r="H43" s="61">
        <v>-0.94369225868110862</v>
      </c>
      <c r="I43" s="60">
        <v>0.46797813947831157</v>
      </c>
      <c r="J43" s="51"/>
      <c r="K43" s="62"/>
      <c r="L43" s="62"/>
      <c r="M43" s="62"/>
      <c r="N43" s="62"/>
      <c r="O43" s="55"/>
      <c r="P43" s="63"/>
      <c r="Q43" s="55"/>
      <c r="R43" s="55"/>
      <c r="S43" s="64"/>
      <c r="T43" s="65"/>
      <c r="U43" s="64"/>
      <c r="V43" s="65"/>
      <c r="W43" s="66"/>
      <c r="X43" s="59"/>
    </row>
    <row r="44" spans="3:24" ht="8.25" customHeight="1" x14ac:dyDescent="0.2">
      <c r="C44" s="50"/>
      <c r="D44" s="51"/>
      <c r="E44" s="51"/>
      <c r="F44" s="51"/>
      <c r="G44" s="51"/>
      <c r="H44" s="51"/>
      <c r="I44" s="51"/>
      <c r="J44" s="51"/>
      <c r="K44" s="62"/>
      <c r="L44" s="62"/>
      <c r="M44" s="62"/>
      <c r="N44" s="62"/>
      <c r="O44" s="55"/>
      <c r="P44" s="63"/>
      <c r="Q44" s="55"/>
      <c r="R44" s="55"/>
      <c r="S44" s="64"/>
      <c r="T44" s="65"/>
      <c r="U44" s="64"/>
      <c r="V44" s="65"/>
      <c r="W44" s="66"/>
      <c r="X44" s="59"/>
    </row>
    <row r="45" spans="3:24" x14ac:dyDescent="0.2">
      <c r="C45" s="50" t="s">
        <v>11</v>
      </c>
      <c r="D45" s="67">
        <v>0.48485681907872191</v>
      </c>
      <c r="E45" s="67">
        <v>3.3498207886891201E-2</v>
      </c>
      <c r="F45" s="67">
        <v>0.46026996056043368</v>
      </c>
      <c r="G45" s="67">
        <v>1.9587594224776426E-2</v>
      </c>
      <c r="H45" s="67">
        <v>1.7874182491767236E-3</v>
      </c>
      <c r="I45" s="67">
        <v>1</v>
      </c>
      <c r="J45" s="51"/>
      <c r="O45" s="54"/>
      <c r="P45" s="63"/>
      <c r="Q45" s="55"/>
      <c r="R45" s="55"/>
      <c r="S45" s="56"/>
      <c r="T45" s="57"/>
      <c r="U45" s="56"/>
      <c r="V45" s="57"/>
      <c r="W45" s="58"/>
      <c r="X45" s="59"/>
    </row>
    <row r="46" spans="3:24" x14ac:dyDescent="0.2">
      <c r="C46" s="50" t="s">
        <v>12</v>
      </c>
      <c r="D46" s="67">
        <v>0.47798711881186529</v>
      </c>
      <c r="E46" s="67">
        <v>4.1628662657117288E-2</v>
      </c>
      <c r="F46" s="67">
        <v>0.43378510348152594</v>
      </c>
      <c r="G46" s="67">
        <v>0</v>
      </c>
      <c r="H46" s="67">
        <v>4.6599115049491546E-2</v>
      </c>
      <c r="I46" s="67">
        <v>1</v>
      </c>
      <c r="J46" s="51"/>
      <c r="O46" s="55"/>
      <c r="P46" s="68"/>
      <c r="Q46" s="55"/>
      <c r="R46" s="55"/>
      <c r="S46" s="64"/>
      <c r="T46" s="65"/>
      <c r="U46" s="64"/>
      <c r="V46" s="65"/>
      <c r="W46" s="66"/>
      <c r="X46" s="59"/>
    </row>
    <row r="47" spans="3:24" x14ac:dyDescent="0.2">
      <c r="C47" s="69"/>
      <c r="O47" s="55"/>
      <c r="P47" s="63"/>
      <c r="Q47" s="55"/>
      <c r="R47" s="55"/>
      <c r="S47" s="64"/>
      <c r="T47" s="65"/>
      <c r="U47" s="64"/>
      <c r="V47" s="65"/>
      <c r="W47" s="66"/>
      <c r="X47" s="59"/>
    </row>
    <row r="48" spans="3:24" x14ac:dyDescent="0.2">
      <c r="C48" s="69"/>
      <c r="D48" s="70"/>
      <c r="E48" s="70"/>
      <c r="F48" s="70"/>
      <c r="G48" s="71"/>
      <c r="H48" s="70"/>
      <c r="I48" s="70"/>
      <c r="O48" s="55"/>
      <c r="P48" s="63"/>
      <c r="Q48" s="55"/>
      <c r="R48" s="55"/>
      <c r="S48" s="64"/>
      <c r="T48" s="65"/>
      <c r="U48" s="64"/>
      <c r="V48" s="65"/>
      <c r="W48" s="66"/>
      <c r="X48" s="59"/>
    </row>
    <row r="49" spans="4:24" x14ac:dyDescent="0.2">
      <c r="O49" s="55"/>
      <c r="P49" s="63"/>
      <c r="Q49" s="55"/>
      <c r="R49" s="55"/>
      <c r="S49" s="64"/>
      <c r="T49" s="65"/>
      <c r="U49" s="64"/>
      <c r="V49" s="65"/>
      <c r="W49" s="66"/>
      <c r="X49" s="59"/>
    </row>
    <row r="50" spans="4:24" x14ac:dyDescent="0.2">
      <c r="D50" s="72"/>
      <c r="E50" s="73"/>
      <c r="F50" s="74"/>
      <c r="G50" s="73"/>
      <c r="H50" s="73"/>
      <c r="I50" s="73"/>
      <c r="J50" s="23"/>
      <c r="O50" s="55"/>
      <c r="P50" s="63"/>
      <c r="Q50" s="63"/>
      <c r="R50" s="63"/>
      <c r="S50" s="64"/>
      <c r="T50" s="65"/>
      <c r="U50" s="64"/>
      <c r="V50" s="65"/>
      <c r="W50" s="66"/>
      <c r="X50" s="59"/>
    </row>
    <row r="51" spans="4:24" x14ac:dyDescent="0.2">
      <c r="D51" s="75"/>
      <c r="E51" s="76"/>
      <c r="F51" s="76"/>
      <c r="G51" s="76"/>
      <c r="H51" s="76"/>
      <c r="I51" s="76"/>
      <c r="J51" s="23"/>
      <c r="O51" s="55"/>
      <c r="P51" s="63"/>
      <c r="Q51" s="63"/>
      <c r="R51" s="63"/>
      <c r="S51" s="64"/>
      <c r="T51" s="65"/>
      <c r="U51" s="64"/>
      <c r="V51" s="65"/>
      <c r="W51" s="66"/>
      <c r="X51" s="59"/>
    </row>
    <row r="52" spans="4:24" x14ac:dyDescent="0.2">
      <c r="D52" s="75"/>
      <c r="E52" s="76"/>
      <c r="F52" s="76"/>
      <c r="G52" s="76"/>
      <c r="H52" s="76"/>
      <c r="I52" s="76"/>
      <c r="J52" s="23"/>
      <c r="O52" s="55"/>
      <c r="P52" s="63"/>
      <c r="Q52" s="63"/>
      <c r="R52" s="63"/>
      <c r="S52" s="64"/>
      <c r="T52" s="65"/>
      <c r="U52" s="64"/>
      <c r="V52" s="65"/>
      <c r="W52" s="66"/>
      <c r="X52" s="59"/>
    </row>
    <row r="53" spans="4:24" x14ac:dyDescent="0.2">
      <c r="D53" s="23"/>
      <c r="E53" s="23"/>
      <c r="F53" s="23"/>
      <c r="G53" s="23"/>
      <c r="H53" s="23"/>
      <c r="I53" s="23"/>
      <c r="J53" s="23"/>
      <c r="O53" s="55"/>
      <c r="P53" s="63"/>
      <c r="Q53" s="63"/>
      <c r="R53" s="63"/>
      <c r="S53" s="64"/>
      <c r="T53" s="65"/>
      <c r="U53" s="64"/>
      <c r="V53" s="65"/>
      <c r="W53" s="66"/>
      <c r="X53" s="59"/>
    </row>
    <row r="54" spans="4:24" x14ac:dyDescent="0.2">
      <c r="D54" s="23"/>
      <c r="E54" s="23"/>
      <c r="F54" s="23"/>
      <c r="G54" s="23"/>
      <c r="H54" s="23"/>
      <c r="I54" s="23"/>
      <c r="J54" s="23"/>
      <c r="O54" s="55"/>
      <c r="P54" s="63"/>
      <c r="Q54" s="63"/>
      <c r="R54" s="63"/>
      <c r="S54" s="64"/>
      <c r="T54" s="65"/>
      <c r="U54" s="64"/>
      <c r="V54" s="65"/>
      <c r="W54" s="66"/>
      <c r="X54" s="59"/>
    </row>
    <row r="55" spans="4:24" x14ac:dyDescent="0.2">
      <c r="O55" s="55"/>
      <c r="P55" s="63"/>
      <c r="Q55" s="63"/>
      <c r="R55" s="63"/>
      <c r="S55" s="64"/>
      <c r="T55" s="65"/>
      <c r="U55" s="64"/>
      <c r="V55" s="65"/>
      <c r="W55" s="66"/>
      <c r="X55" s="59"/>
    </row>
    <row r="56" spans="4:24" x14ac:dyDescent="0.2">
      <c r="O56" s="55"/>
      <c r="P56" s="63"/>
      <c r="Q56" s="63"/>
      <c r="R56" s="63"/>
      <c r="S56" s="64"/>
      <c r="T56" s="65"/>
      <c r="U56" s="64"/>
      <c r="V56" s="65"/>
      <c r="W56" s="66"/>
      <c r="X56" s="59"/>
    </row>
    <row r="57" spans="4:24" x14ac:dyDescent="0.2">
      <c r="O57" s="55"/>
      <c r="P57" s="63"/>
      <c r="Q57" s="63"/>
      <c r="R57" s="63"/>
      <c r="S57" s="64"/>
      <c r="T57" s="65"/>
      <c r="U57" s="64"/>
      <c r="V57" s="65"/>
      <c r="W57" s="66"/>
      <c r="X57" s="59"/>
    </row>
    <row r="58" spans="4:24" x14ac:dyDescent="0.2">
      <c r="O58" s="55"/>
      <c r="P58" s="63"/>
      <c r="Q58" s="63"/>
      <c r="R58" s="63"/>
      <c r="S58" s="64"/>
      <c r="T58" s="65"/>
      <c r="U58" s="64"/>
      <c r="V58" s="65"/>
      <c r="W58" s="66"/>
      <c r="X58" s="59"/>
    </row>
    <row r="59" spans="4:24" x14ac:dyDescent="0.2">
      <c r="O59" s="55"/>
      <c r="P59" s="63"/>
      <c r="Q59" s="63"/>
      <c r="R59" s="63"/>
      <c r="S59" s="64"/>
      <c r="T59" s="65"/>
      <c r="U59" s="64"/>
      <c r="V59" s="65"/>
      <c r="W59" s="66"/>
      <c r="X59" s="59"/>
    </row>
    <row r="60" spans="4:24" x14ac:dyDescent="0.2">
      <c r="O60" s="55"/>
      <c r="P60" s="63"/>
      <c r="Q60" s="63"/>
      <c r="R60" s="63"/>
      <c r="S60" s="64"/>
      <c r="T60" s="65"/>
      <c r="U60" s="64"/>
      <c r="V60" s="65"/>
      <c r="W60" s="66"/>
      <c r="X60" s="59"/>
    </row>
    <row r="61" spans="4:24" x14ac:dyDescent="0.2">
      <c r="O61" s="55"/>
      <c r="P61" s="63"/>
      <c r="Q61" s="63"/>
      <c r="R61" s="63"/>
      <c r="S61" s="64"/>
      <c r="T61" s="65"/>
      <c r="U61" s="64"/>
      <c r="V61" s="65"/>
      <c r="W61" s="66"/>
      <c r="X61" s="59"/>
    </row>
    <row r="62" spans="4:24" x14ac:dyDescent="0.2">
      <c r="O62" s="55"/>
      <c r="P62" s="63"/>
      <c r="Q62" s="63"/>
      <c r="R62" s="63"/>
      <c r="S62" s="64"/>
      <c r="T62" s="65"/>
      <c r="U62" s="64"/>
      <c r="V62" s="65"/>
      <c r="W62" s="66"/>
      <c r="X62" s="59"/>
    </row>
    <row r="63" spans="4:24" x14ac:dyDescent="0.2">
      <c r="O63" s="54"/>
      <c r="P63" s="63"/>
      <c r="Q63" s="63"/>
      <c r="R63" s="63"/>
      <c r="S63" s="56"/>
      <c r="T63" s="57"/>
      <c r="U63" s="56"/>
      <c r="V63" s="57"/>
      <c r="W63" s="58"/>
      <c r="X63" s="59"/>
    </row>
    <row r="64" spans="4:24" x14ac:dyDescent="0.2">
      <c r="O64" s="55"/>
      <c r="P64" s="63"/>
      <c r="Q64" s="63"/>
      <c r="R64" s="63"/>
      <c r="S64" s="64"/>
      <c r="T64" s="65"/>
      <c r="U64" s="64"/>
      <c r="V64" s="65"/>
      <c r="W64" s="66"/>
      <c r="X64" s="59"/>
    </row>
    <row r="65" spans="15:24" x14ac:dyDescent="0.2">
      <c r="O65" s="55"/>
      <c r="P65" s="63"/>
      <c r="Q65" s="63"/>
      <c r="R65" s="63"/>
      <c r="S65" s="64"/>
      <c r="T65" s="65"/>
      <c r="U65" s="64"/>
      <c r="V65" s="65"/>
      <c r="W65" s="66"/>
      <c r="X65" s="59"/>
    </row>
    <row r="66" spans="15:24" x14ac:dyDescent="0.2">
      <c r="O66" s="55"/>
      <c r="P66" s="63"/>
      <c r="Q66" s="63"/>
      <c r="R66" s="63"/>
      <c r="S66" s="64"/>
      <c r="T66" s="65"/>
      <c r="U66" s="64"/>
      <c r="V66" s="65"/>
      <c r="W66" s="66"/>
      <c r="X66" s="59"/>
    </row>
    <row r="67" spans="15:24" x14ac:dyDescent="0.2">
      <c r="O67" s="55"/>
      <c r="P67" s="63"/>
      <c r="Q67" s="63"/>
      <c r="R67" s="63"/>
      <c r="S67" s="64"/>
      <c r="T67" s="65"/>
      <c r="U67" s="64"/>
      <c r="V67" s="65"/>
      <c r="W67" s="66"/>
      <c r="X67" s="59"/>
    </row>
    <row r="68" spans="15:24" x14ac:dyDescent="0.2">
      <c r="O68" s="55"/>
      <c r="P68" s="63"/>
      <c r="Q68" s="63"/>
      <c r="R68" s="63"/>
      <c r="S68" s="64"/>
      <c r="T68" s="65"/>
      <c r="U68" s="64"/>
      <c r="V68" s="65"/>
      <c r="W68" s="66"/>
      <c r="X68" s="59"/>
    </row>
    <row r="69" spans="15:24" x14ac:dyDescent="0.2">
      <c r="O69" s="55"/>
      <c r="P69" s="63"/>
      <c r="Q69" s="63"/>
      <c r="R69" s="63"/>
      <c r="S69" s="64"/>
      <c r="T69" s="65"/>
      <c r="U69" s="64"/>
      <c r="V69" s="65"/>
      <c r="W69" s="66"/>
      <c r="X69" s="59"/>
    </row>
    <row r="70" spans="15:24" x14ac:dyDescent="0.2">
      <c r="O70" s="55"/>
      <c r="P70" s="63"/>
      <c r="Q70" s="63"/>
      <c r="R70" s="63"/>
      <c r="S70" s="64"/>
      <c r="T70" s="65"/>
      <c r="U70" s="64"/>
      <c r="V70" s="65"/>
      <c r="W70" s="66"/>
      <c r="X70" s="59"/>
    </row>
    <row r="71" spans="15:24" x14ac:dyDescent="0.2">
      <c r="O71" s="55"/>
      <c r="P71" s="63"/>
      <c r="Q71" s="63"/>
      <c r="R71" s="63"/>
      <c r="S71" s="64"/>
      <c r="T71" s="65"/>
      <c r="U71" s="64"/>
      <c r="V71" s="65"/>
      <c r="W71" s="66"/>
      <c r="X71" s="59"/>
    </row>
    <row r="72" spans="15:24" x14ac:dyDescent="0.2">
      <c r="O72" s="55"/>
      <c r="P72" s="63"/>
      <c r="Q72" s="63"/>
      <c r="R72" s="63"/>
      <c r="S72" s="64"/>
      <c r="T72" s="65"/>
      <c r="U72" s="64"/>
      <c r="V72" s="65"/>
      <c r="W72" s="66"/>
      <c r="X72" s="59"/>
    </row>
    <row r="73" spans="15:24" x14ac:dyDescent="0.2">
      <c r="O73" s="55"/>
      <c r="P73" s="63"/>
      <c r="Q73" s="63"/>
      <c r="R73" s="63"/>
      <c r="S73" s="64"/>
      <c r="T73" s="65"/>
      <c r="U73" s="64"/>
      <c r="V73" s="65"/>
      <c r="W73" s="66"/>
      <c r="X73" s="59"/>
    </row>
    <row r="74" spans="15:24" x14ac:dyDescent="0.2">
      <c r="O74" s="55"/>
      <c r="P74" s="63"/>
      <c r="Q74" s="63"/>
      <c r="R74" s="63"/>
      <c r="S74" s="64"/>
      <c r="T74" s="65"/>
      <c r="U74" s="64"/>
      <c r="V74" s="65"/>
      <c r="W74" s="66"/>
      <c r="X74" s="59"/>
    </row>
    <row r="75" spans="15:24" x14ac:dyDescent="0.2">
      <c r="O75" s="55"/>
      <c r="P75" s="63"/>
      <c r="Q75" s="63"/>
      <c r="R75" s="63"/>
      <c r="S75" s="64"/>
      <c r="T75" s="65"/>
      <c r="U75" s="64"/>
      <c r="V75" s="65"/>
      <c r="W75" s="66"/>
      <c r="X75" s="59"/>
    </row>
    <row r="76" spans="15:24" x14ac:dyDescent="0.2">
      <c r="O76" s="55"/>
      <c r="P76" s="63"/>
      <c r="Q76" s="63"/>
      <c r="R76" s="63"/>
      <c r="S76" s="64"/>
      <c r="T76" s="65"/>
      <c r="U76" s="64"/>
      <c r="V76" s="65"/>
      <c r="W76" s="66"/>
      <c r="X76" s="59"/>
    </row>
    <row r="77" spans="15:24" x14ac:dyDescent="0.2">
      <c r="O77" s="55"/>
      <c r="P77" s="63"/>
      <c r="Q77" s="63"/>
      <c r="R77" s="63"/>
      <c r="S77" s="64"/>
      <c r="T77" s="65"/>
      <c r="U77" s="64"/>
      <c r="V77" s="65"/>
      <c r="W77" s="66"/>
      <c r="X77" s="59"/>
    </row>
    <row r="78" spans="15:24" x14ac:dyDescent="0.2">
      <c r="O78" s="54"/>
      <c r="P78" s="63"/>
      <c r="Q78" s="63"/>
      <c r="R78" s="63"/>
      <c r="S78" s="77"/>
      <c r="T78" s="57"/>
      <c r="U78" s="77"/>
      <c r="V78" s="57"/>
      <c r="W78" s="58"/>
      <c r="X78" s="59"/>
    </row>
    <row r="79" spans="15:24" x14ac:dyDescent="0.2">
      <c r="O79" s="54"/>
      <c r="P79" s="78"/>
      <c r="Q79" s="78"/>
      <c r="R79" s="78"/>
      <c r="S79" s="56"/>
      <c r="T79" s="79"/>
      <c r="U79" s="56"/>
      <c r="V79" s="79"/>
      <c r="W79" s="80"/>
      <c r="X79" s="59"/>
    </row>
    <row r="80" spans="15:24" x14ac:dyDescent="0.2">
      <c r="O80" s="59"/>
      <c r="P80" s="59"/>
      <c r="Q80" s="59"/>
      <c r="R80" s="59"/>
      <c r="S80" s="59"/>
      <c r="T80" s="59"/>
      <c r="U80" s="59"/>
      <c r="V80" s="59"/>
      <c r="W80" s="59"/>
      <c r="X80" s="59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51"/>
  <sheetViews>
    <sheetView showGridLines="0" workbookViewId="0">
      <selection activeCell="P28" sqref="P28"/>
    </sheetView>
  </sheetViews>
  <sheetFormatPr defaultRowHeight="12.75" x14ac:dyDescent="0.2"/>
  <cols>
    <col min="1" max="1" width="1.5703125" style="18" customWidth="1"/>
    <col min="2" max="2" width="3.42578125" style="18" customWidth="1"/>
    <col min="3" max="3" width="3.140625" style="18" customWidth="1"/>
    <col min="4" max="5" width="9.140625" style="18"/>
    <col min="6" max="6" width="23" style="18" customWidth="1"/>
    <col min="7" max="7" width="8.28515625" style="18" customWidth="1"/>
    <col min="8" max="8" width="9.5703125" style="18" customWidth="1"/>
    <col min="9" max="9" width="12.42578125" style="18" bestFit="1" customWidth="1"/>
    <col min="10" max="10" width="10" style="14" bestFit="1" customWidth="1"/>
    <col min="11" max="11" width="12.42578125" style="18" bestFit="1" customWidth="1"/>
    <col min="12" max="12" width="7.85546875" style="18" bestFit="1" customWidth="1"/>
    <col min="13" max="14" width="11.42578125" style="18" bestFit="1" customWidth="1"/>
    <col min="15" max="16" width="9.140625" style="18"/>
    <col min="17" max="17" width="10.42578125" style="18" bestFit="1" customWidth="1"/>
    <col min="18" max="19" width="15" style="18" bestFit="1" customWidth="1"/>
    <col min="20" max="21" width="14" style="18" bestFit="1" customWidth="1"/>
    <col min="22" max="16384" width="9.140625" style="18"/>
  </cols>
  <sheetData>
    <row r="1" spans="2:55" x14ac:dyDescent="0.2">
      <c r="B1" s="16" t="s">
        <v>0</v>
      </c>
      <c r="C1" s="16"/>
      <c r="D1" s="16"/>
      <c r="E1" s="16"/>
      <c r="F1" s="16"/>
      <c r="G1" s="17"/>
      <c r="H1" s="17"/>
      <c r="I1" s="17"/>
      <c r="J1" s="1"/>
      <c r="K1" s="17"/>
      <c r="L1" s="17"/>
      <c r="M1" s="16"/>
      <c r="N1" s="16"/>
    </row>
    <row r="2" spans="2:55" s="22" customFormat="1" ht="15.75" x14ac:dyDescent="0.25">
      <c r="B2" s="19" t="s">
        <v>0</v>
      </c>
      <c r="C2" s="207" t="s">
        <v>18</v>
      </c>
      <c r="D2" s="20"/>
      <c r="E2" s="20"/>
      <c r="F2" s="20"/>
      <c r="G2" s="20"/>
      <c r="H2" s="20"/>
      <c r="I2" s="20"/>
      <c r="J2" s="2"/>
      <c r="K2" s="20"/>
      <c r="L2" s="21"/>
      <c r="M2" s="19"/>
      <c r="N2" s="19"/>
    </row>
    <row r="3" spans="2:55" s="22" customFormat="1" ht="15.75" x14ac:dyDescent="0.25">
      <c r="B3" s="19" t="s">
        <v>0</v>
      </c>
      <c r="C3" s="208" t="s">
        <v>19</v>
      </c>
      <c r="D3" s="20"/>
      <c r="E3" s="20"/>
      <c r="F3" s="20"/>
      <c r="G3" s="20"/>
      <c r="H3" s="20"/>
      <c r="I3" s="20"/>
      <c r="J3" s="2"/>
      <c r="K3" s="20"/>
      <c r="L3" s="21"/>
      <c r="M3" s="19"/>
      <c r="N3" s="19"/>
    </row>
    <row r="4" spans="2:55" s="22" customFormat="1" ht="15.75" x14ac:dyDescent="0.25">
      <c r="B4" s="19"/>
      <c r="C4" s="208" t="s">
        <v>23</v>
      </c>
      <c r="D4" s="20"/>
      <c r="E4" s="20"/>
      <c r="F4" s="20"/>
      <c r="G4" s="20"/>
      <c r="H4" s="20"/>
      <c r="I4" s="20"/>
      <c r="J4" s="2"/>
      <c r="K4" s="20"/>
      <c r="L4" s="21"/>
      <c r="M4" s="19"/>
      <c r="N4" s="19"/>
    </row>
    <row r="5" spans="2:55" ht="13.5" thickBot="1" x14ac:dyDescent="0.25">
      <c r="B5" s="23"/>
      <c r="C5" s="209" t="s">
        <v>20</v>
      </c>
      <c r="D5" s="23"/>
      <c r="E5" s="23"/>
      <c r="F5" s="23"/>
      <c r="G5" s="24"/>
      <c r="H5" s="24"/>
      <c r="I5" s="24"/>
      <c r="J5" s="3"/>
      <c r="K5" s="24"/>
      <c r="L5" s="24"/>
      <c r="M5" s="23"/>
      <c r="N5" s="23"/>
    </row>
    <row r="6" spans="2:55" ht="13.5" thickBot="1" x14ac:dyDescent="0.25">
      <c r="B6" s="23"/>
      <c r="C6" s="25" t="s">
        <v>17</v>
      </c>
      <c r="D6" s="26"/>
      <c r="E6" s="27" t="s">
        <v>13</v>
      </c>
      <c r="F6" s="28"/>
      <c r="G6" s="29"/>
      <c r="H6" s="29"/>
      <c r="I6" s="29"/>
      <c r="J6" s="4"/>
      <c r="K6" s="29"/>
      <c r="L6" s="29"/>
      <c r="M6" s="30"/>
      <c r="N6" s="23"/>
    </row>
    <row r="7" spans="2:55" ht="51.75" thickBot="1" x14ac:dyDescent="0.25">
      <c r="B7" s="23"/>
      <c r="C7" s="210" t="s">
        <v>24</v>
      </c>
      <c r="D7" s="31"/>
      <c r="E7" s="31"/>
      <c r="F7" s="83">
        <v>14259</v>
      </c>
      <c r="G7" s="211" t="s">
        <v>24</v>
      </c>
      <c r="H7" s="45" t="s">
        <v>69</v>
      </c>
      <c r="I7" s="212" t="s">
        <v>64</v>
      </c>
      <c r="J7" s="5" t="s">
        <v>65</v>
      </c>
      <c r="K7" s="213" t="s">
        <v>66</v>
      </c>
      <c r="L7" s="213" t="s">
        <v>65</v>
      </c>
      <c r="M7" s="214" t="s">
        <v>67</v>
      </c>
      <c r="N7" s="215" t="s">
        <v>68</v>
      </c>
    </row>
    <row r="8" spans="2:55" x14ac:dyDescent="0.2">
      <c r="B8" s="23"/>
      <c r="C8" s="100" t="s">
        <v>25</v>
      </c>
      <c r="D8" s="101"/>
      <c r="E8" s="101"/>
      <c r="F8" s="102"/>
      <c r="G8" s="32">
        <v>583.25519235907529</v>
      </c>
      <c r="H8" s="32">
        <v>523.41159191181202</v>
      </c>
      <c r="I8" s="32">
        <v>877659.16422000004</v>
      </c>
      <c r="J8" s="6">
        <v>3.6754796744292224E-2</v>
      </c>
      <c r="K8" s="33">
        <v>1035409.25426884</v>
      </c>
      <c r="L8" s="34">
        <v>3.6286712713813118E-2</v>
      </c>
      <c r="M8" s="7">
        <v>107065.59289</v>
      </c>
      <c r="N8" s="7">
        <v>90146.806710000004</v>
      </c>
    </row>
    <row r="9" spans="2:55" x14ac:dyDescent="0.2">
      <c r="B9" s="23">
        <v>2</v>
      </c>
      <c r="C9" s="106" t="s">
        <v>0</v>
      </c>
      <c r="D9" s="92" t="s">
        <v>26</v>
      </c>
      <c r="E9" s="92"/>
      <c r="F9" s="107"/>
      <c r="G9" s="35">
        <v>567.36214423073307</v>
      </c>
      <c r="H9" s="35">
        <v>510.73062946340769</v>
      </c>
      <c r="I9" s="35">
        <v>862619.55466000002</v>
      </c>
      <c r="J9" s="8">
        <v>3.6124964783291073E-2</v>
      </c>
      <c r="K9" s="35">
        <v>1015873.03116884</v>
      </c>
      <c r="L9" s="36">
        <v>3.5602050767611707E-2</v>
      </c>
      <c r="M9" s="9">
        <v>105268.76510999999</v>
      </c>
      <c r="N9" s="9">
        <v>88632.166540000006</v>
      </c>
    </row>
    <row r="10" spans="2:55" x14ac:dyDescent="0.2">
      <c r="B10" s="23">
        <v>3</v>
      </c>
      <c r="C10" s="106"/>
      <c r="D10" s="92" t="s">
        <v>27</v>
      </c>
      <c r="E10" s="92"/>
      <c r="F10" s="107"/>
      <c r="G10" s="35">
        <v>15.893048128342246</v>
      </c>
      <c r="H10" s="35">
        <v>12.68096244840431</v>
      </c>
      <c r="I10" s="35">
        <v>15039.609560000001</v>
      </c>
      <c r="J10" s="8">
        <v>6.2983196100115145E-4</v>
      </c>
      <c r="K10" s="35">
        <v>19536.223100000003</v>
      </c>
      <c r="L10" s="36">
        <v>6.8466194620141489E-4</v>
      </c>
      <c r="M10" s="9">
        <v>1796.8277800000001</v>
      </c>
      <c r="N10" s="9">
        <v>1514.6401700000001</v>
      </c>
      <c r="BB10" s="18">
        <v>837</v>
      </c>
      <c r="BC10" s="18">
        <v>1028</v>
      </c>
    </row>
    <row r="11" spans="2:55" x14ac:dyDescent="0.2">
      <c r="B11" s="23" t="s">
        <v>0</v>
      </c>
      <c r="C11" s="110" t="s">
        <v>28</v>
      </c>
      <c r="D11" s="111"/>
      <c r="E11" s="111"/>
      <c r="F11" s="112"/>
      <c r="G11" s="37">
        <v>5806.0072205241286</v>
      </c>
      <c r="H11" s="37">
        <v>4472.2447214482381</v>
      </c>
      <c r="I11" s="37">
        <v>11661165.519649999</v>
      </c>
      <c r="J11" s="10">
        <v>0.48834876447418696</v>
      </c>
      <c r="K11" s="38">
        <v>13920448.431775536</v>
      </c>
      <c r="L11" s="39">
        <v>0.4878528089339782</v>
      </c>
      <c r="M11" s="11">
        <v>1428608.2824399997</v>
      </c>
      <c r="N11" s="11">
        <v>1197852.3084100001</v>
      </c>
      <c r="BB11" s="18">
        <v>713</v>
      </c>
      <c r="BC11" s="18">
        <v>877</v>
      </c>
    </row>
    <row r="12" spans="2:55" x14ac:dyDescent="0.2">
      <c r="B12" s="23">
        <v>4</v>
      </c>
      <c r="C12" s="106"/>
      <c r="D12" s="116" t="s">
        <v>29</v>
      </c>
      <c r="E12" s="92"/>
      <c r="F12" s="107"/>
      <c r="G12" s="35">
        <v>100.10652944563405</v>
      </c>
      <c r="H12" s="35">
        <v>78.498279751982594</v>
      </c>
      <c r="I12" s="35">
        <v>244672.78106000001</v>
      </c>
      <c r="J12" s="8">
        <v>1.0246458651990776E-2</v>
      </c>
      <c r="K12" s="35">
        <v>290164.335264522</v>
      </c>
      <c r="L12" s="36">
        <v>1.0169032032626995E-2</v>
      </c>
      <c r="M12" s="9">
        <v>29743.893899999999</v>
      </c>
      <c r="N12" s="9">
        <v>24905.28975</v>
      </c>
      <c r="BB12" s="18">
        <v>124</v>
      </c>
      <c r="BC12" s="18">
        <v>151</v>
      </c>
    </row>
    <row r="13" spans="2:55" x14ac:dyDescent="0.2">
      <c r="B13" s="23">
        <v>5</v>
      </c>
      <c r="C13" s="106"/>
      <c r="D13" s="92" t="s">
        <v>30</v>
      </c>
      <c r="E13" s="92"/>
      <c r="F13" s="107"/>
      <c r="G13" s="35">
        <v>287.68116996014703</v>
      </c>
      <c r="H13" s="35">
        <v>213.04878512589949</v>
      </c>
      <c r="I13" s="35">
        <v>614980.92926</v>
      </c>
      <c r="J13" s="8">
        <v>2.5754301872590382E-2</v>
      </c>
      <c r="K13" s="35">
        <v>722492.66878628393</v>
      </c>
      <c r="L13" s="36">
        <v>2.532031059409182E-2</v>
      </c>
      <c r="M13" s="9">
        <v>74586.21491000001</v>
      </c>
      <c r="N13" s="9">
        <v>62508.864239999995</v>
      </c>
      <c r="BB13" s="18">
        <v>16222</v>
      </c>
      <c r="BC13" s="18">
        <v>19524</v>
      </c>
    </row>
    <row r="14" spans="2:55" x14ac:dyDescent="0.2">
      <c r="B14" s="23">
        <v>6</v>
      </c>
      <c r="C14" s="106"/>
      <c r="D14" s="92" t="s">
        <v>31</v>
      </c>
      <c r="E14" s="92"/>
      <c r="F14" s="107"/>
      <c r="G14" s="35">
        <v>453.00827352884727</v>
      </c>
      <c r="H14" s="35">
        <v>320.97111286250708</v>
      </c>
      <c r="I14" s="35">
        <v>530264.54447999992</v>
      </c>
      <c r="J14" s="8">
        <v>2.2206531131465135E-2</v>
      </c>
      <c r="K14" s="35">
        <v>647207.89938675193</v>
      </c>
      <c r="L14" s="36">
        <v>2.2681898016974584E-2</v>
      </c>
      <c r="M14" s="9">
        <v>62489.688069999997</v>
      </c>
      <c r="N14" s="9">
        <v>52475.978779999998</v>
      </c>
      <c r="BB14" s="18">
        <v>0</v>
      </c>
      <c r="BC14" s="18">
        <v>0</v>
      </c>
    </row>
    <row r="15" spans="2:55" x14ac:dyDescent="0.2">
      <c r="B15" s="23">
        <v>7</v>
      </c>
      <c r="C15" s="106"/>
      <c r="D15" s="92" t="s">
        <v>32</v>
      </c>
      <c r="E15" s="92"/>
      <c r="F15" s="107"/>
      <c r="G15" s="35">
        <v>919.62436353851888</v>
      </c>
      <c r="H15" s="35">
        <v>692.69217394081363</v>
      </c>
      <c r="I15" s="35">
        <v>3168777.7616400002</v>
      </c>
      <c r="J15" s="8">
        <v>0.13270274760979636</v>
      </c>
      <c r="K15" s="35">
        <v>3731354.6619430371</v>
      </c>
      <c r="L15" s="36">
        <v>0.13076819054209315</v>
      </c>
      <c r="M15" s="9">
        <v>392996.44992000004</v>
      </c>
      <c r="N15" s="9">
        <v>328619.74985999998</v>
      </c>
      <c r="BB15" s="18">
        <v>1841</v>
      </c>
      <c r="BC15" s="18">
        <v>2301</v>
      </c>
    </row>
    <row r="16" spans="2:55" x14ac:dyDescent="0.2">
      <c r="B16" s="23">
        <v>8</v>
      </c>
      <c r="C16" s="106" t="s">
        <v>0</v>
      </c>
      <c r="D16" s="92" t="s">
        <v>33</v>
      </c>
      <c r="E16" s="92"/>
      <c r="F16" s="107"/>
      <c r="G16" s="35">
        <v>50.627038276125496</v>
      </c>
      <c r="H16" s="35">
        <v>37.423391898131271</v>
      </c>
      <c r="I16" s="35">
        <v>73206.939010000002</v>
      </c>
      <c r="J16" s="8">
        <v>3.0657757285262924E-3</v>
      </c>
      <c r="K16" s="35">
        <v>95697.949560195004</v>
      </c>
      <c r="L16" s="36">
        <v>3.3538081571850976E-3</v>
      </c>
      <c r="M16" s="9">
        <v>8297.053100000001</v>
      </c>
      <c r="N16" s="9">
        <v>6981.4072400000005</v>
      </c>
      <c r="BB16" s="18">
        <v>2438</v>
      </c>
      <c r="BC16" s="18">
        <v>2959</v>
      </c>
    </row>
    <row r="17" spans="2:55" x14ac:dyDescent="0.2">
      <c r="B17" s="23">
        <v>9</v>
      </c>
      <c r="C17" s="106"/>
      <c r="D17" s="92" t="s">
        <v>34</v>
      </c>
      <c r="E17" s="92"/>
      <c r="F17" s="107"/>
      <c r="G17" s="35">
        <v>196.40133200615668</v>
      </c>
      <c r="H17" s="35">
        <v>162.34920556638167</v>
      </c>
      <c r="I17" s="35">
        <v>148324.89520000003</v>
      </c>
      <c r="J17" s="8">
        <v>6.2115814400906756E-3</v>
      </c>
      <c r="K17" s="35">
        <v>181413.64014390399</v>
      </c>
      <c r="L17" s="36">
        <v>6.3577803802009414E-3</v>
      </c>
      <c r="M17" s="9">
        <v>18570.825199999999</v>
      </c>
      <c r="N17" s="9">
        <v>15803.334199999999</v>
      </c>
      <c r="BB17" s="18">
        <v>1333</v>
      </c>
      <c r="BC17" s="18">
        <v>1498</v>
      </c>
    </row>
    <row r="18" spans="2:55" x14ac:dyDescent="0.2">
      <c r="B18" s="23">
        <v>10</v>
      </c>
      <c r="C18" s="106"/>
      <c r="D18" s="92" t="s">
        <v>35</v>
      </c>
      <c r="E18" s="92"/>
      <c r="F18" s="107"/>
      <c r="G18" s="35">
        <v>197.58644304116632</v>
      </c>
      <c r="H18" s="35">
        <v>149.92427727559485</v>
      </c>
      <c r="I18" s="35">
        <v>599337.64373000001</v>
      </c>
      <c r="J18" s="8">
        <v>2.5099189041199774E-2</v>
      </c>
      <c r="K18" s="35">
        <v>708666.2793046271</v>
      </c>
      <c r="L18" s="36">
        <v>2.4835754153320524E-2</v>
      </c>
      <c r="M18" s="9">
        <v>72847.074330000003</v>
      </c>
      <c r="N18" s="9">
        <v>61974.635450000002</v>
      </c>
    </row>
    <row r="19" spans="2:55" x14ac:dyDescent="0.2">
      <c r="B19" s="23">
        <v>11</v>
      </c>
      <c r="C19" s="106"/>
      <c r="D19" s="92" t="s">
        <v>36</v>
      </c>
      <c r="E19" s="92"/>
      <c r="F19" s="107"/>
      <c r="G19" s="35">
        <v>17.893048128342244</v>
      </c>
      <c r="H19" s="35">
        <v>16.823819591261454</v>
      </c>
      <c r="I19" s="35">
        <v>26577</v>
      </c>
      <c r="J19" s="8">
        <v>1.1129972464210436E-3</v>
      </c>
      <c r="K19" s="35">
        <v>32922.58</v>
      </c>
      <c r="L19" s="36">
        <v>1.1537971071169727E-3</v>
      </c>
      <c r="M19" s="9">
        <v>2508.02</v>
      </c>
      <c r="N19" s="9">
        <v>2102.1</v>
      </c>
      <c r="BB19" s="18">
        <v>66</v>
      </c>
      <c r="BC19" s="18">
        <v>77</v>
      </c>
    </row>
    <row r="20" spans="2:55" x14ac:dyDescent="0.2">
      <c r="B20" s="23">
        <v>12</v>
      </c>
      <c r="C20" s="106" t="s">
        <v>0</v>
      </c>
      <c r="D20" s="92" t="s">
        <v>37</v>
      </c>
      <c r="E20" s="92"/>
      <c r="F20" s="107"/>
      <c r="G20" s="35">
        <v>183.71418504705957</v>
      </c>
      <c r="H20" s="35">
        <v>129.79284519326109</v>
      </c>
      <c r="I20" s="35">
        <v>312583.79599999997</v>
      </c>
      <c r="J20" s="8">
        <v>1.3090450548362763E-2</v>
      </c>
      <c r="K20" s="35">
        <v>376351.12594587996</v>
      </c>
      <c r="L20" s="36">
        <v>1.3189514320462482E-2</v>
      </c>
      <c r="M20" s="9">
        <v>38522.20336</v>
      </c>
      <c r="N20" s="9">
        <v>32488.887889999998</v>
      </c>
      <c r="BB20" s="18">
        <v>1019</v>
      </c>
      <c r="BC20" s="18">
        <v>1341</v>
      </c>
    </row>
    <row r="21" spans="2:55" x14ac:dyDescent="0.2">
      <c r="B21" s="23">
        <v>13</v>
      </c>
      <c r="C21" s="106"/>
      <c r="D21" s="92" t="s">
        <v>38</v>
      </c>
      <c r="E21" s="92"/>
      <c r="F21" s="107"/>
      <c r="G21" s="35">
        <v>488.04818479115784</v>
      </c>
      <c r="H21" s="35">
        <v>386.76264499807235</v>
      </c>
      <c r="I21" s="35">
        <v>794062.54746999987</v>
      </c>
      <c r="J21" s="8">
        <v>3.3253919886375022E-2</v>
      </c>
      <c r="K21" s="35">
        <v>980384.16776785895</v>
      </c>
      <c r="L21" s="36">
        <v>3.4358316287296936E-2</v>
      </c>
      <c r="M21" s="9">
        <v>98011.368659999993</v>
      </c>
      <c r="N21" s="9">
        <v>81989.415110000002</v>
      </c>
    </row>
    <row r="22" spans="2:55" x14ac:dyDescent="0.2">
      <c r="B22" s="23">
        <v>14</v>
      </c>
      <c r="C22" s="106"/>
      <c r="D22" s="92" t="s">
        <v>39</v>
      </c>
      <c r="E22" s="92"/>
      <c r="F22" s="107"/>
      <c r="G22" s="35">
        <v>245.21207385775625</v>
      </c>
      <c r="H22" s="35">
        <v>183.4769441736712</v>
      </c>
      <c r="I22" s="35">
        <v>444909.82457999996</v>
      </c>
      <c r="J22" s="8">
        <v>1.8632028056711044E-2</v>
      </c>
      <c r="K22" s="35">
        <v>544494.90601999999</v>
      </c>
      <c r="L22" s="36">
        <v>1.9082242260655267E-2</v>
      </c>
      <c r="M22" s="9">
        <v>51899.319869999999</v>
      </c>
      <c r="N22" s="9">
        <v>43405.31076</v>
      </c>
      <c r="BB22" s="18">
        <v>178</v>
      </c>
      <c r="BC22" s="18">
        <v>219</v>
      </c>
    </row>
    <row r="23" spans="2:55" x14ac:dyDescent="0.2">
      <c r="B23" s="23">
        <v>15</v>
      </c>
      <c r="C23" s="106"/>
      <c r="D23" s="92" t="s">
        <v>40</v>
      </c>
      <c r="E23" s="92"/>
      <c r="F23" s="107"/>
      <c r="G23" s="35">
        <v>1210.8069513071687</v>
      </c>
      <c r="H23" s="35">
        <v>962.16235967629063</v>
      </c>
      <c r="I23" s="35">
        <v>1615964.6631100001</v>
      </c>
      <c r="J23" s="8">
        <v>6.7673711116948462E-2</v>
      </c>
      <c r="K23" s="35">
        <v>1958451.7232717359</v>
      </c>
      <c r="L23" s="36">
        <v>6.8635445118188754E-2</v>
      </c>
      <c r="M23" s="9">
        <v>198714.67885</v>
      </c>
      <c r="N23" s="9">
        <v>166546.62331</v>
      </c>
      <c r="BB23" s="18">
        <v>7563</v>
      </c>
      <c r="BC23" s="18">
        <v>8984</v>
      </c>
    </row>
    <row r="24" spans="2:55" x14ac:dyDescent="0.2">
      <c r="B24" s="23">
        <v>16</v>
      </c>
      <c r="C24" s="106"/>
      <c r="D24" s="92" t="s">
        <v>41</v>
      </c>
      <c r="E24" s="92"/>
      <c r="F24" s="107"/>
      <c r="G24" s="35">
        <v>505.74768610452406</v>
      </c>
      <c r="H24" s="35">
        <v>402.22458318277017</v>
      </c>
      <c r="I24" s="35">
        <v>757141.30787000002</v>
      </c>
      <c r="J24" s="8">
        <v>3.1707724378633312E-2</v>
      </c>
      <c r="K24" s="35">
        <v>900264.38014472509</v>
      </c>
      <c r="L24" s="36">
        <v>3.1550456782288579E-2</v>
      </c>
      <c r="M24" s="9">
        <v>91765.058049999992</v>
      </c>
      <c r="N24" s="9">
        <v>76870.312869999994</v>
      </c>
    </row>
    <row r="25" spans="2:55" x14ac:dyDescent="0.2">
      <c r="B25" s="23">
        <v>17</v>
      </c>
      <c r="C25" s="106"/>
      <c r="D25" s="92" t="s">
        <v>42</v>
      </c>
      <c r="E25" s="92"/>
      <c r="F25" s="107"/>
      <c r="G25" s="35">
        <v>158.48215225079701</v>
      </c>
      <c r="H25" s="35">
        <v>116.6569294847277</v>
      </c>
      <c r="I25" s="35">
        <v>311327.26626</v>
      </c>
      <c r="J25" s="8">
        <v>1.3037829329238479E-2</v>
      </c>
      <c r="K25" s="35">
        <v>364431.93007539999</v>
      </c>
      <c r="L25" s="36">
        <v>1.2771796944894699E-2</v>
      </c>
      <c r="M25" s="9">
        <v>38137.823659999995</v>
      </c>
      <c r="N25" s="9">
        <v>31862.158480000002</v>
      </c>
      <c r="BB25" s="18">
        <v>278</v>
      </c>
      <c r="BC25" s="18">
        <v>310</v>
      </c>
    </row>
    <row r="26" spans="2:55" x14ac:dyDescent="0.2">
      <c r="B26" s="23">
        <v>18</v>
      </c>
      <c r="C26" s="106" t="s">
        <v>0</v>
      </c>
      <c r="D26" s="92" t="s">
        <v>43</v>
      </c>
      <c r="E26" s="92"/>
      <c r="F26" s="107"/>
      <c r="G26" s="35">
        <v>201.36629134412385</v>
      </c>
      <c r="H26" s="35">
        <v>136.34806778756163</v>
      </c>
      <c r="I26" s="35">
        <v>437867.10899999994</v>
      </c>
      <c r="J26" s="8">
        <v>1.8337091718980431E-2</v>
      </c>
      <c r="K26" s="35">
        <v>511606.00104850304</v>
      </c>
      <c r="L26" s="36">
        <v>1.7929625320781229E-2</v>
      </c>
      <c r="M26" s="9">
        <v>53134.375050000002</v>
      </c>
      <c r="N26" s="9">
        <v>44940.195939999998</v>
      </c>
      <c r="BB26" s="18">
        <v>482</v>
      </c>
      <c r="BC26" s="18">
        <v>615</v>
      </c>
    </row>
    <row r="27" spans="2:55" x14ac:dyDescent="0.2">
      <c r="B27" s="23">
        <v>19</v>
      </c>
      <c r="C27" s="106"/>
      <c r="D27" s="92" t="s">
        <v>44</v>
      </c>
      <c r="E27" s="92"/>
      <c r="F27" s="107"/>
      <c r="G27" s="35">
        <v>453.66405687335225</v>
      </c>
      <c r="H27" s="35">
        <v>385.7564539767223</v>
      </c>
      <c r="I27" s="35">
        <v>620681.98315999995</v>
      </c>
      <c r="J27" s="8">
        <v>2.5993051817745888E-2</v>
      </c>
      <c r="K27" s="35">
        <v>736669.27039815404</v>
      </c>
      <c r="L27" s="36">
        <v>2.5817140487998238E-2</v>
      </c>
      <c r="M27" s="9">
        <v>75868.496589999995</v>
      </c>
      <c r="N27" s="9">
        <v>63565.860029999996</v>
      </c>
      <c r="BB27" s="18">
        <v>631</v>
      </c>
      <c r="BC27" s="18">
        <v>788</v>
      </c>
    </row>
    <row r="28" spans="2:55" x14ac:dyDescent="0.2">
      <c r="B28" s="23">
        <v>20</v>
      </c>
      <c r="C28" s="106"/>
      <c r="D28" s="92" t="s">
        <v>45</v>
      </c>
      <c r="E28" s="92"/>
      <c r="F28" s="107"/>
      <c r="G28" s="35">
        <v>136.03744102325044</v>
      </c>
      <c r="H28" s="35">
        <v>97.332846962588221</v>
      </c>
      <c r="I28" s="35">
        <v>960484.52781999996</v>
      </c>
      <c r="J28" s="8">
        <v>4.0223374899111118E-2</v>
      </c>
      <c r="K28" s="35">
        <v>1137874.912713957</v>
      </c>
      <c r="L28" s="36">
        <v>3.9877700427801872E-2</v>
      </c>
      <c r="M28" s="9">
        <v>120515.73892</v>
      </c>
      <c r="N28" s="9">
        <v>100812.18449999999</v>
      </c>
    </row>
    <row r="29" spans="2:55" x14ac:dyDescent="0.2">
      <c r="B29" s="23" t="s">
        <v>0</v>
      </c>
      <c r="C29" s="110" t="s">
        <v>46</v>
      </c>
      <c r="D29" s="111"/>
      <c r="E29" s="111"/>
      <c r="F29" s="112"/>
      <c r="G29" s="37">
        <v>7509.6072006310014</v>
      </c>
      <c r="H29" s="37">
        <v>4768.0341628304277</v>
      </c>
      <c r="I29" s="37">
        <v>10943830.592020001</v>
      </c>
      <c r="J29" s="10">
        <v>0.45830806013532904</v>
      </c>
      <c r="K29" s="38">
        <v>13144318.884989284</v>
      </c>
      <c r="L29" s="39">
        <v>0.46065275274670536</v>
      </c>
      <c r="M29" s="11">
        <v>1332186.5073245221</v>
      </c>
      <c r="N29" s="11">
        <v>1126300.9939948651</v>
      </c>
      <c r="BB29" s="18">
        <v>393</v>
      </c>
      <c r="BC29" s="18">
        <v>432</v>
      </c>
    </row>
    <row r="30" spans="2:55" x14ac:dyDescent="0.2">
      <c r="B30" s="23">
        <v>22</v>
      </c>
      <c r="C30" s="106"/>
      <c r="D30" s="92" t="s">
        <v>47</v>
      </c>
      <c r="E30" s="92"/>
      <c r="F30" s="107"/>
      <c r="G30" s="35">
        <v>2797.537303735925</v>
      </c>
      <c r="H30" s="35">
        <v>2214.253581658767</v>
      </c>
      <c r="I30" s="35">
        <v>4527504.019199999</v>
      </c>
      <c r="J30" s="8">
        <v>0.1896037741855667</v>
      </c>
      <c r="K30" s="35">
        <v>5411811.6029967899</v>
      </c>
      <c r="L30" s="36">
        <v>0.18966109496278125</v>
      </c>
      <c r="M30" s="9">
        <v>551513.88900299731</v>
      </c>
      <c r="N30" s="9">
        <v>465565.47297743306</v>
      </c>
    </row>
    <row r="31" spans="2:55" x14ac:dyDescent="0.2">
      <c r="B31" s="23">
        <v>23</v>
      </c>
      <c r="C31" s="106"/>
      <c r="D31" s="92" t="s">
        <v>48</v>
      </c>
      <c r="E31" s="92"/>
      <c r="F31" s="107"/>
      <c r="G31" s="35">
        <v>1990.1914302599978</v>
      </c>
      <c r="H31" s="35">
        <v>1046.5944234140238</v>
      </c>
      <c r="I31" s="35">
        <v>1824564.8313399998</v>
      </c>
      <c r="J31" s="8">
        <v>7.640951323317513E-2</v>
      </c>
      <c r="K31" s="35">
        <v>2062388.6301218492</v>
      </c>
      <c r="L31" s="36">
        <v>7.2277993862738754E-2</v>
      </c>
      <c r="M31" s="9">
        <v>222033.44009886275</v>
      </c>
      <c r="N31" s="9">
        <v>187045.41160108641</v>
      </c>
      <c r="BB31" s="18">
        <v>14688</v>
      </c>
      <c r="BC31" s="18">
        <v>17409</v>
      </c>
    </row>
    <row r="32" spans="2:55" x14ac:dyDescent="0.2">
      <c r="B32" s="23">
        <v>24</v>
      </c>
      <c r="C32" s="106"/>
      <c r="D32" s="92" t="s">
        <v>49</v>
      </c>
      <c r="E32" s="92"/>
      <c r="F32" s="107"/>
      <c r="G32" s="35">
        <v>197.40800238590734</v>
      </c>
      <c r="H32" s="35">
        <v>98.066296774596694</v>
      </c>
      <c r="I32" s="35">
        <v>272926.20094999997</v>
      </c>
      <c r="J32" s="8">
        <v>1.1429661366350843E-2</v>
      </c>
      <c r="K32" s="35">
        <v>435793.13887210196</v>
      </c>
      <c r="L32" s="36">
        <v>1.5272705326619491E-2</v>
      </c>
      <c r="M32" s="9">
        <v>32949.440779999997</v>
      </c>
      <c r="N32" s="9">
        <v>27721.992550000003</v>
      </c>
      <c r="BB32" s="18">
        <v>4696</v>
      </c>
      <c r="BC32" s="18">
        <v>5376</v>
      </c>
    </row>
    <row r="33" spans="2:55" x14ac:dyDescent="0.2">
      <c r="B33" s="23">
        <v>25</v>
      </c>
      <c r="C33" s="106"/>
      <c r="D33" s="92" t="s">
        <v>50</v>
      </c>
      <c r="E33" s="92"/>
      <c r="F33" s="107"/>
      <c r="G33" s="35">
        <v>1129.5129143395231</v>
      </c>
      <c r="H33" s="35">
        <v>484.70003297569286</v>
      </c>
      <c r="I33" s="35">
        <v>1311825.22747</v>
      </c>
      <c r="J33" s="8">
        <v>5.4936895283883402E-2</v>
      </c>
      <c r="K33" s="35">
        <v>1548100.5974945421</v>
      </c>
      <c r="L33" s="36">
        <v>5.4254374684950556E-2</v>
      </c>
      <c r="M33" s="9">
        <v>163398.88150750677</v>
      </c>
      <c r="N33" s="9">
        <v>137278.68601284141</v>
      </c>
    </row>
    <row r="34" spans="2:55" x14ac:dyDescent="0.2">
      <c r="B34" s="23">
        <v>26</v>
      </c>
      <c r="C34" s="106" t="s">
        <v>0</v>
      </c>
      <c r="D34" s="92" t="s">
        <v>51</v>
      </c>
      <c r="E34" s="92"/>
      <c r="F34" s="107"/>
      <c r="G34" s="35">
        <v>134</v>
      </c>
      <c r="H34" s="35">
        <v>47</v>
      </c>
      <c r="I34" s="35">
        <v>323503.24670000002</v>
      </c>
      <c r="J34" s="8">
        <v>1.3547737622205951E-2</v>
      </c>
      <c r="K34" s="35">
        <v>394767.57426000002</v>
      </c>
      <c r="L34" s="36">
        <v>1.3834932899085451E-2</v>
      </c>
      <c r="M34" s="9">
        <v>39865.36879</v>
      </c>
      <c r="N34" s="9">
        <v>33433.820299999999</v>
      </c>
      <c r="BB34" s="18">
        <v>633</v>
      </c>
      <c r="BC34" s="18">
        <v>721</v>
      </c>
    </row>
    <row r="35" spans="2:55" x14ac:dyDescent="0.2">
      <c r="B35" s="23">
        <v>27</v>
      </c>
      <c r="C35" s="106"/>
      <c r="D35" s="92" t="s">
        <v>52</v>
      </c>
      <c r="E35" s="92"/>
      <c r="F35" s="107"/>
      <c r="G35" s="35">
        <v>86</v>
      </c>
      <c r="H35" s="35">
        <v>18</v>
      </c>
      <c r="I35" s="35">
        <v>264614.24670000002</v>
      </c>
      <c r="J35" s="8">
        <v>1.1081571582228195E-2</v>
      </c>
      <c r="K35" s="35">
        <v>328690.57426000002</v>
      </c>
      <c r="L35" s="36">
        <v>1.1519213673952785E-2</v>
      </c>
      <c r="M35" s="9">
        <v>32154.36879</v>
      </c>
      <c r="N35" s="9">
        <v>27006.820299999999</v>
      </c>
      <c r="BB35" s="18">
        <v>1605</v>
      </c>
      <c r="BC35" s="18">
        <v>1856</v>
      </c>
    </row>
    <row r="36" spans="2:55" x14ac:dyDescent="0.2">
      <c r="B36" s="23">
        <v>28</v>
      </c>
      <c r="C36" s="106"/>
      <c r="D36" s="92" t="s">
        <v>53</v>
      </c>
      <c r="E36" s="92"/>
      <c r="F36" s="107"/>
      <c r="G36" s="35">
        <v>42</v>
      </c>
      <c r="H36" s="35">
        <v>24</v>
      </c>
      <c r="I36" s="35">
        <v>58889</v>
      </c>
      <c r="J36" s="8">
        <v>2.4661660399777565E-3</v>
      </c>
      <c r="K36" s="35">
        <v>66077</v>
      </c>
      <c r="L36" s="36">
        <v>2.3157192251326659E-3</v>
      </c>
      <c r="M36" s="9">
        <v>7711</v>
      </c>
      <c r="N36" s="9">
        <v>6427</v>
      </c>
      <c r="BB36" s="18">
        <v>0</v>
      </c>
      <c r="BC36" s="18">
        <v>0</v>
      </c>
    </row>
    <row r="37" spans="2:55" x14ac:dyDescent="0.2">
      <c r="B37" s="23">
        <v>29</v>
      </c>
      <c r="C37" s="106"/>
      <c r="D37" s="92" t="s">
        <v>54</v>
      </c>
      <c r="E37" s="92"/>
      <c r="F37" s="107"/>
      <c r="G37" s="35">
        <v>602.56013914411869</v>
      </c>
      <c r="H37" s="35">
        <v>423.05944839170166</v>
      </c>
      <c r="I37" s="35">
        <v>1686310.8124599999</v>
      </c>
      <c r="J37" s="8">
        <v>7.0619682088949573E-2</v>
      </c>
      <c r="K37" s="35">
        <v>2008873.2583184859</v>
      </c>
      <c r="L37" s="36">
        <v>7.0402506547558419E-2</v>
      </c>
      <c r="M37" s="9">
        <v>201318.02335768737</v>
      </c>
      <c r="N37" s="9">
        <v>174018.72027656328</v>
      </c>
    </row>
    <row r="38" spans="2:55" x14ac:dyDescent="0.2">
      <c r="B38" s="23">
        <v>30</v>
      </c>
      <c r="C38" s="106"/>
      <c r="D38" s="92" t="s">
        <v>55</v>
      </c>
      <c r="E38" s="92"/>
      <c r="F38" s="107"/>
      <c r="G38" s="35">
        <v>8</v>
      </c>
      <c r="H38" s="35">
        <v>9</v>
      </c>
      <c r="I38" s="35">
        <v>7045</v>
      </c>
      <c r="J38" s="8">
        <v>2.9503200515619717E-4</v>
      </c>
      <c r="K38" s="35">
        <v>9848</v>
      </c>
      <c r="L38" s="36">
        <v>3.4513072520100024E-4</v>
      </c>
      <c r="M38" s="9">
        <v>883</v>
      </c>
      <c r="N38" s="9">
        <v>729</v>
      </c>
    </row>
    <row r="39" spans="2:55" x14ac:dyDescent="0.2">
      <c r="B39" s="23">
        <v>31</v>
      </c>
      <c r="C39" s="106"/>
      <c r="D39" s="92" t="s">
        <v>56</v>
      </c>
      <c r="E39" s="92"/>
      <c r="F39" s="107"/>
      <c r="G39" s="35">
        <v>52</v>
      </c>
      <c r="H39" s="35">
        <v>26.663395493497504</v>
      </c>
      <c r="I39" s="35">
        <v>26912.198270000001</v>
      </c>
      <c r="J39" s="8">
        <v>1.1270347507110349E-3</v>
      </c>
      <c r="K39" s="35">
        <v>27709.221269999998</v>
      </c>
      <c r="L39" s="36">
        <v>9.7109094553920387E-4</v>
      </c>
      <c r="M39" s="9">
        <v>3424.6656400000002</v>
      </c>
      <c r="N39" s="9">
        <v>2856.9433100000001</v>
      </c>
      <c r="BB39" s="18">
        <v>655</v>
      </c>
      <c r="BC39" s="18">
        <v>818</v>
      </c>
    </row>
    <row r="40" spans="2:55" x14ac:dyDescent="0.2">
      <c r="B40" s="23">
        <v>32</v>
      </c>
      <c r="C40" s="106"/>
      <c r="D40" s="92" t="s">
        <v>57</v>
      </c>
      <c r="E40" s="92"/>
      <c r="F40" s="107"/>
      <c r="G40" s="35">
        <v>329.40155787892013</v>
      </c>
      <c r="H40" s="35">
        <v>259.6542981259733</v>
      </c>
      <c r="I40" s="35">
        <v>703658.44231000007</v>
      </c>
      <c r="J40" s="8">
        <v>2.9467957584074604E-2</v>
      </c>
      <c r="K40" s="35">
        <v>948307.51569622708</v>
      </c>
      <c r="L40" s="36">
        <v>3.3234165374268661E-2</v>
      </c>
      <c r="M40" s="9">
        <v>85332.038850000012</v>
      </c>
      <c r="N40" s="9">
        <v>71338.902869999991</v>
      </c>
    </row>
    <row r="41" spans="2:55" x14ac:dyDescent="0.2">
      <c r="B41" s="23">
        <v>33</v>
      </c>
      <c r="C41" s="106"/>
      <c r="D41" s="92" t="s">
        <v>58</v>
      </c>
      <c r="E41" s="92"/>
      <c r="F41" s="107"/>
      <c r="G41" s="35">
        <v>264.99585288660921</v>
      </c>
      <c r="H41" s="35">
        <v>155.04268599617436</v>
      </c>
      <c r="I41" s="35">
        <v>257252.61331999997</v>
      </c>
      <c r="J41" s="8">
        <v>1.077327953718544E-2</v>
      </c>
      <c r="K41" s="35">
        <v>293855.34595928696</v>
      </c>
      <c r="L41" s="36">
        <v>1.0298386337847231E-2</v>
      </c>
      <c r="M41" s="9">
        <v>31182.759297468067</v>
      </c>
      <c r="N41" s="9">
        <v>26077.044096940979</v>
      </c>
    </row>
    <row r="42" spans="2:55" x14ac:dyDescent="0.2">
      <c r="B42" s="23">
        <v>34</v>
      </c>
      <c r="C42" s="106"/>
      <c r="D42" s="92" t="s">
        <v>59</v>
      </c>
      <c r="E42" s="92"/>
      <c r="F42" s="107"/>
      <c r="G42" s="35">
        <v>4</v>
      </c>
      <c r="H42" s="35">
        <v>4</v>
      </c>
      <c r="I42" s="35">
        <v>2328</v>
      </c>
      <c r="J42" s="8">
        <v>9.7492478070067699E-5</v>
      </c>
      <c r="K42" s="35">
        <v>2864</v>
      </c>
      <c r="L42" s="36">
        <v>1.0037108011531932E-4</v>
      </c>
      <c r="M42" s="9">
        <v>285</v>
      </c>
      <c r="N42" s="9">
        <v>235</v>
      </c>
      <c r="BB42" s="18">
        <v>920</v>
      </c>
      <c r="BC42" s="18">
        <v>1030</v>
      </c>
    </row>
    <row r="43" spans="2:55" x14ac:dyDescent="0.2">
      <c r="B43" s="23">
        <v>35</v>
      </c>
      <c r="C43" s="117"/>
      <c r="D43" s="92" t="s">
        <v>60</v>
      </c>
      <c r="E43" s="92"/>
      <c r="F43" s="107"/>
      <c r="G43" s="35">
        <v>0</v>
      </c>
      <c r="H43" s="35">
        <v>0</v>
      </c>
      <c r="I43" s="35">
        <v>0</v>
      </c>
      <c r="J43" s="8">
        <v>0</v>
      </c>
      <c r="K43" s="40">
        <v>0</v>
      </c>
      <c r="L43" s="36">
        <v>0</v>
      </c>
      <c r="M43" s="9">
        <v>0</v>
      </c>
      <c r="N43" s="9">
        <v>0</v>
      </c>
      <c r="BB43" s="18">
        <v>6179</v>
      </c>
      <c r="BC43" s="18">
        <v>7608</v>
      </c>
    </row>
    <row r="44" spans="2:55" x14ac:dyDescent="0.2">
      <c r="B44" s="23">
        <v>37</v>
      </c>
      <c r="C44" s="119" t="s">
        <v>61</v>
      </c>
      <c r="D44" s="111"/>
      <c r="E44" s="111"/>
      <c r="F44" s="112"/>
      <c r="G44" s="37">
        <v>301</v>
      </c>
      <c r="H44" s="37">
        <v>301</v>
      </c>
      <c r="I44" s="37">
        <v>310770</v>
      </c>
      <c r="J44" s="10">
        <v>1.301449201453391E-2</v>
      </c>
      <c r="K44" s="41">
        <v>337118</v>
      </c>
      <c r="L44" s="42">
        <v>1.181455928293164E-2</v>
      </c>
      <c r="M44" s="11">
        <v>34492.834765427557</v>
      </c>
      <c r="N44" s="11">
        <v>31228.395002170873</v>
      </c>
    </row>
    <row r="45" spans="2:55" x14ac:dyDescent="0.2">
      <c r="B45" s="23">
        <v>38</v>
      </c>
      <c r="C45" s="110" t="s">
        <v>62</v>
      </c>
      <c r="D45" s="111"/>
      <c r="E45" s="111"/>
      <c r="F45" s="112"/>
      <c r="G45" s="37">
        <v>59</v>
      </c>
      <c r="H45" s="37">
        <v>46.30952380952381</v>
      </c>
      <c r="I45" s="37">
        <v>85340</v>
      </c>
      <c r="J45" s="10">
        <v>3.573886631657894E-3</v>
      </c>
      <c r="K45" s="41">
        <v>96821</v>
      </c>
      <c r="L45" s="42">
        <v>3.3931663225716942E-3</v>
      </c>
      <c r="M45" s="11">
        <v>10457</v>
      </c>
      <c r="N45" s="11">
        <v>8700</v>
      </c>
    </row>
    <row r="46" spans="2:55" ht="13.5" thickBot="1" x14ac:dyDescent="0.25">
      <c r="B46" s="23"/>
      <c r="C46" s="122" t="s">
        <v>63</v>
      </c>
      <c r="D46" s="123"/>
      <c r="E46" s="123"/>
      <c r="F46" s="124"/>
      <c r="G46" s="43">
        <v>14258.869613514205</v>
      </c>
      <c r="H46" s="43">
        <v>10111</v>
      </c>
      <c r="I46" s="43">
        <v>23878765.27589</v>
      </c>
      <c r="J46" s="12">
        <v>1</v>
      </c>
      <c r="K46" s="43">
        <v>28534115.57103366</v>
      </c>
      <c r="L46" s="44">
        <v>1</v>
      </c>
      <c r="M46" s="43">
        <v>2912810.2174199494</v>
      </c>
      <c r="N46" s="43">
        <v>2454228.5041170358</v>
      </c>
      <c r="Q46" s="84"/>
      <c r="R46" s="84"/>
      <c r="S46" s="84"/>
      <c r="T46" s="84"/>
      <c r="U46" s="84"/>
      <c r="BB46" s="18">
        <v>0</v>
      </c>
      <c r="BC46" s="18">
        <v>0</v>
      </c>
    </row>
    <row r="47" spans="2:55" x14ac:dyDescent="0.2">
      <c r="B47" s="23"/>
      <c r="C47" s="16"/>
      <c r="D47" s="16" t="s">
        <v>0</v>
      </c>
      <c r="E47" s="16"/>
      <c r="F47" s="16"/>
      <c r="G47" s="24"/>
      <c r="H47" s="24"/>
      <c r="I47" s="24" t="s">
        <v>0</v>
      </c>
      <c r="J47" s="3"/>
      <c r="K47" s="13" t="s">
        <v>0</v>
      </c>
      <c r="L47" s="36" t="s">
        <v>0</v>
      </c>
      <c r="M47" s="23"/>
      <c r="N47" s="23"/>
      <c r="BB47" s="18">
        <v>0</v>
      </c>
      <c r="BC47" s="18">
        <v>0</v>
      </c>
    </row>
    <row r="48" spans="2:55" x14ac:dyDescent="0.2">
      <c r="B48" s="23"/>
      <c r="C48" s="23"/>
      <c r="D48" s="23"/>
      <c r="E48" s="23"/>
      <c r="F48" s="23"/>
      <c r="G48" s="24"/>
      <c r="H48" s="24"/>
      <c r="I48" s="24"/>
      <c r="J48" s="3"/>
      <c r="K48" s="13"/>
      <c r="L48" s="36"/>
      <c r="M48" s="23"/>
      <c r="N48" s="23"/>
    </row>
    <row r="49" spans="7:13" x14ac:dyDescent="0.2">
      <c r="G49" s="82"/>
      <c r="H49" s="82"/>
    </row>
    <row r="51" spans="7:13" x14ac:dyDescent="0.2">
      <c r="G51" s="84"/>
      <c r="H51" s="84"/>
      <c r="I51" s="84"/>
      <c r="J51" s="84"/>
      <c r="K51" s="84"/>
      <c r="L51" s="84"/>
      <c r="M51" s="84"/>
    </row>
  </sheetData>
  <pageMargins left="0.35433070866141736" right="0.27559055118110237" top="0.98425196850393704" bottom="0.98425196850393704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Quarter_I</vt:lpstr>
      <vt:lpstr>Graph_1</vt:lpstr>
      <vt:lpstr>Quarter_II</vt:lpstr>
      <vt:lpstr>Graph_2</vt:lpstr>
      <vt:lpstr>Q2_Cumulative</vt:lpstr>
      <vt:lpstr>Graph_6months</vt:lpstr>
      <vt:lpstr>Quarter_III</vt:lpstr>
      <vt:lpstr>Graph_3</vt:lpstr>
      <vt:lpstr>Q3_Cumulative</vt:lpstr>
      <vt:lpstr>Graph_9Months</vt:lpstr>
      <vt:lpstr>Quarter_IV</vt:lpstr>
      <vt:lpstr>Graph_4</vt:lpstr>
      <vt:lpstr>Q4_Cumulative</vt:lpstr>
      <vt:lpstr>Graph_12Months</vt:lpstr>
      <vt:lpstr>Graph_1!Print_Area</vt:lpstr>
      <vt:lpstr>Graph_12Months!Print_Area</vt:lpstr>
      <vt:lpstr>Graph_2!Print_Area</vt:lpstr>
      <vt:lpstr>Graph_3!Print_Area</vt:lpstr>
      <vt:lpstr>Graph_4!Print_Area</vt:lpstr>
      <vt:lpstr>Graph_6months!Print_Area</vt:lpstr>
      <vt:lpstr>Graph_9Months!Print_Area</vt:lpstr>
      <vt:lpstr>Q2_Cumulative!Print_Area</vt:lpstr>
      <vt:lpstr>Q3_Cumulative!Print_Area</vt:lpstr>
      <vt:lpstr>Q4_Cumulative!Print_Area</vt:lpstr>
      <vt:lpstr>Quarter_I!Print_Area</vt:lpstr>
      <vt:lpstr>Quarter_II!Print_Area</vt:lpstr>
      <vt:lpstr>Quarter_III!Print_Area</vt:lpstr>
      <vt:lpstr>Quarter_IV!Print_Area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Emre.Kirsan</dc:creator>
  <cp:lastModifiedBy>Büşra Uzuner</cp:lastModifiedBy>
  <dcterms:created xsi:type="dcterms:W3CDTF">2016-05-17T11:56:38Z</dcterms:created>
  <dcterms:modified xsi:type="dcterms:W3CDTF">2023-12-27T13:07:14Z</dcterms:modified>
</cp:coreProperties>
</file>