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DATA\BIRLIK\İstatistik ve Ekonomik Araştırmalar\Üye Raporları\Faktoring\2022_Q2\Website\"/>
    </mc:Choice>
  </mc:AlternateContent>
  <bookViews>
    <workbookView xWindow="0" yWindow="0" windowWidth="28800" windowHeight="11775"/>
  </bookViews>
  <sheets>
    <sheet name="Penetrasyon2021" sheetId="10" r:id="rId1"/>
    <sheet name="Penetrasyon2021 (ing)" sheetId="11" r:id="rId2"/>
    <sheet name="Penetrasyon2020" sheetId="8" r:id="rId3"/>
    <sheet name="Penetrasyon2020 (ing)" sheetId="9" r:id="rId4"/>
    <sheet name="Penetrasyon2019" sheetId="6" r:id="rId5"/>
    <sheet name="Penetrasyon (ing)" sheetId="7" r:id="rId6"/>
    <sheet name="Penetrasyon2018" sheetId="4" r:id="rId7"/>
    <sheet name="Penetrasyon2018 (ing)" sheetId="5" r:id="rId8"/>
    <sheet name="Penetrasyon2017" sheetId="2" r:id="rId9"/>
    <sheet name="Penetrasyon2017 (ing)" sheetId="3" r:id="rId10"/>
    <sheet name="Penetrasyon_2016" sheetId="1" r:id="rId11"/>
  </sheets>
  <externalReferences>
    <externalReference r:id="rId12"/>
    <externalReference r:id="rId13"/>
  </externalReferences>
  <definedNames>
    <definedName name="_xlnm.Print_Area" localSheetId="6">Penetrasyon2018!$A$17:$O$31</definedName>
    <definedName name="_xlnm.Print_Area" localSheetId="4">Penetrasyon2019!$A$17:$O$31</definedName>
    <definedName name="_xlnm.Print_Area" localSheetId="2">Penetrasyon2020!$A$17:$O$31</definedName>
    <definedName name="_xlnm.Print_Area" localSheetId="0">Penetrasyon2021!$B$17:$P$31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42" i="11" l="1"/>
  <c r="Y42" i="11"/>
  <c r="W42" i="11"/>
  <c r="U42" i="11"/>
  <c r="S42" i="11"/>
  <c r="Q42" i="11"/>
  <c r="P42" i="11"/>
  <c r="N42" i="11"/>
  <c r="L42" i="11"/>
  <c r="J42" i="11"/>
  <c r="H42" i="11"/>
  <c r="F42" i="11"/>
  <c r="D42" i="11"/>
  <c r="B42" i="11"/>
  <c r="D19" i="11"/>
  <c r="D37" i="11" s="1"/>
  <c r="D18" i="11"/>
  <c r="B37" i="11" s="1"/>
  <c r="B1" i="11"/>
  <c r="W41" i="10"/>
  <c r="U41" i="10"/>
  <c r="P41" i="10"/>
  <c r="N41" i="10"/>
  <c r="H41" i="10"/>
  <c r="F41" i="10"/>
  <c r="Z37" i="10"/>
  <c r="D37" i="10"/>
  <c r="B37" i="10"/>
  <c r="H31" i="10"/>
  <c r="H31" i="11" s="1"/>
  <c r="Z41" i="11" s="1"/>
  <c r="F31" i="10"/>
  <c r="D31" i="10"/>
  <c r="D31" i="11" s="1"/>
  <c r="Z37" i="11" s="1"/>
  <c r="H30" i="10"/>
  <c r="H30" i="11" s="1"/>
  <c r="Y41" i="11" s="1"/>
  <c r="F30" i="10"/>
  <c r="D30" i="10"/>
  <c r="D30" i="11" s="1"/>
  <c r="Y37" i="11" s="1"/>
  <c r="H29" i="10"/>
  <c r="H29" i="11" s="1"/>
  <c r="W41" i="11" s="1"/>
  <c r="F29" i="10"/>
  <c r="D29" i="10"/>
  <c r="H28" i="10"/>
  <c r="H28" i="11" s="1"/>
  <c r="U41" i="11" s="1"/>
  <c r="F28" i="10"/>
  <c r="D28" i="10"/>
  <c r="H27" i="10"/>
  <c r="H27" i="11" s="1"/>
  <c r="Q41" i="11" s="1"/>
  <c r="F27" i="10"/>
  <c r="D27" i="10"/>
  <c r="D27" i="11" s="1"/>
  <c r="S37" i="11" s="1"/>
  <c r="H26" i="10"/>
  <c r="H26" i="11" s="1"/>
  <c r="S41" i="11" s="1"/>
  <c r="F26" i="10"/>
  <c r="D26" i="10"/>
  <c r="D26" i="11" s="1"/>
  <c r="Q37" i="11" s="1"/>
  <c r="H25" i="10"/>
  <c r="H25" i="11" s="1"/>
  <c r="P41" i="11" s="1"/>
  <c r="F25" i="10"/>
  <c r="D25" i="10"/>
  <c r="H24" i="10"/>
  <c r="H24" i="11" s="1"/>
  <c r="N41" i="11" s="1"/>
  <c r="F24" i="10"/>
  <c r="D24" i="10"/>
  <c r="H23" i="10"/>
  <c r="H23" i="11" s="1"/>
  <c r="L41" i="11" s="1"/>
  <c r="F23" i="10"/>
  <c r="D23" i="10"/>
  <c r="L37" i="10" s="1"/>
  <c r="H22" i="10"/>
  <c r="H22" i="11" s="1"/>
  <c r="J41" i="11" s="1"/>
  <c r="F22" i="10"/>
  <c r="D22" i="10"/>
  <c r="D22" i="11" s="1"/>
  <c r="J37" i="11" s="1"/>
  <c r="H21" i="10"/>
  <c r="H21" i="11" s="1"/>
  <c r="H41" i="11" s="1"/>
  <c r="F21" i="10"/>
  <c r="D21" i="10"/>
  <c r="H37" i="10" s="1"/>
  <c r="H20" i="10"/>
  <c r="H20" i="11" s="1"/>
  <c r="F41" i="11" s="1"/>
  <c r="F20" i="10"/>
  <c r="D20" i="10"/>
  <c r="F37" i="10" s="1"/>
  <c r="H19" i="10"/>
  <c r="H19" i="11" s="1"/>
  <c r="D41" i="11" s="1"/>
  <c r="G19" i="10"/>
  <c r="F19" i="10"/>
  <c r="D19" i="10"/>
  <c r="H18" i="10"/>
  <c r="F18" i="10"/>
  <c r="D18" i="10"/>
  <c r="L25" i="10" l="1"/>
  <c r="F25" i="11"/>
  <c r="U37" i="10"/>
  <c r="D28" i="11"/>
  <c r="U37" i="11" s="1"/>
  <c r="L29" i="10"/>
  <c r="F29" i="11"/>
  <c r="Q37" i="10"/>
  <c r="L28" i="10"/>
  <c r="F28" i="11"/>
  <c r="S37" i="10"/>
  <c r="D21" i="11"/>
  <c r="H37" i="11" s="1"/>
  <c r="D23" i="11"/>
  <c r="L37" i="11" s="1"/>
  <c r="L27" i="10"/>
  <c r="F27" i="11"/>
  <c r="L27" i="11" s="1"/>
  <c r="L31" i="10"/>
  <c r="F31" i="11"/>
  <c r="L31" i="11" s="1"/>
  <c r="J37" i="10"/>
  <c r="Y37" i="10"/>
  <c r="L21" i="10"/>
  <c r="F21" i="11"/>
  <c r="L21" i="11" s="1"/>
  <c r="N37" i="10"/>
  <c r="D24" i="11"/>
  <c r="N37" i="11" s="1"/>
  <c r="L19" i="10"/>
  <c r="F19" i="11"/>
  <c r="L19" i="11" s="1"/>
  <c r="L20" i="10"/>
  <c r="F20" i="11"/>
  <c r="L20" i="11" s="1"/>
  <c r="L24" i="10"/>
  <c r="F24" i="11"/>
  <c r="L24" i="11" s="1"/>
  <c r="F18" i="11"/>
  <c r="L18" i="11" s="1"/>
  <c r="L18" i="10"/>
  <c r="L23" i="10"/>
  <c r="F23" i="11"/>
  <c r="L23" i="11" s="1"/>
  <c r="H18" i="11"/>
  <c r="B41" i="11" s="1"/>
  <c r="B41" i="10"/>
  <c r="L22" i="10"/>
  <c r="F22" i="11"/>
  <c r="L22" i="11" s="1"/>
  <c r="P37" i="10"/>
  <c r="D25" i="11"/>
  <c r="P37" i="11" s="1"/>
  <c r="L26" i="10"/>
  <c r="F26" i="11"/>
  <c r="L26" i="11" s="1"/>
  <c r="W37" i="10"/>
  <c r="D29" i="11"/>
  <c r="W37" i="11" s="1"/>
  <c r="L30" i="10"/>
  <c r="F30" i="11"/>
  <c r="L30" i="11" s="1"/>
  <c r="D20" i="11"/>
  <c r="F37" i="11" s="1"/>
  <c r="J41" i="10"/>
  <c r="Q41" i="10"/>
  <c r="Y41" i="10"/>
  <c r="D41" i="10"/>
  <c r="L41" i="10"/>
  <c r="S41" i="10"/>
  <c r="Z41" i="10"/>
  <c r="X41" i="7"/>
  <c r="W41" i="7"/>
  <c r="U41" i="7"/>
  <c r="S41" i="7"/>
  <c r="Q41" i="7"/>
  <c r="P41" i="7"/>
  <c r="N41" i="7"/>
  <c r="L41" i="7"/>
  <c r="J41" i="7"/>
  <c r="H41" i="7"/>
  <c r="F41" i="7"/>
  <c r="D41" i="7"/>
  <c r="B41" i="7"/>
  <c r="J40" i="7"/>
  <c r="H30" i="7"/>
  <c r="X40" i="7" s="1"/>
  <c r="F30" i="7"/>
  <c r="D30" i="7"/>
  <c r="X36" i="7" s="1"/>
  <c r="H29" i="7"/>
  <c r="W40" i="7" s="1"/>
  <c r="F29" i="7"/>
  <c r="D29" i="7"/>
  <c r="W36" i="7" s="1"/>
  <c r="H28" i="7"/>
  <c r="U40" i="7" s="1"/>
  <c r="F28" i="7"/>
  <c r="D28" i="7"/>
  <c r="U36" i="7" s="1"/>
  <c r="H27" i="7"/>
  <c r="S40" i="7" s="1"/>
  <c r="F27" i="7"/>
  <c r="L27" i="7" s="1"/>
  <c r="D27" i="7"/>
  <c r="S36" i="7" s="1"/>
  <c r="H26" i="7"/>
  <c r="Q40" i="7" s="1"/>
  <c r="F26" i="7"/>
  <c r="D26" i="7"/>
  <c r="Q36" i="7" s="1"/>
  <c r="H25" i="7"/>
  <c r="P40" i="7" s="1"/>
  <c r="F25" i="7"/>
  <c r="D25" i="7"/>
  <c r="P36" i="7" s="1"/>
  <c r="H24" i="7"/>
  <c r="N40" i="7" s="1"/>
  <c r="F24" i="7"/>
  <c r="D24" i="7"/>
  <c r="N36" i="7" s="1"/>
  <c r="H23" i="7"/>
  <c r="L40" i="7" s="1"/>
  <c r="F23" i="7"/>
  <c r="L23" i="7" s="1"/>
  <c r="D23" i="7"/>
  <c r="L36" i="7" s="1"/>
  <c r="H22" i="7"/>
  <c r="F22" i="7"/>
  <c r="D22" i="7"/>
  <c r="J36" i="7" s="1"/>
  <c r="H21" i="7"/>
  <c r="H40" i="7" s="1"/>
  <c r="F21" i="7"/>
  <c r="D21" i="7"/>
  <c r="H36" i="7" s="1"/>
  <c r="H20" i="7"/>
  <c r="F40" i="7" s="1"/>
  <c r="F20" i="7"/>
  <c r="D20" i="7"/>
  <c r="F36" i="7" s="1"/>
  <c r="H19" i="7"/>
  <c r="D40" i="7" s="1"/>
  <c r="F19" i="7"/>
  <c r="L19" i="7" s="1"/>
  <c r="D19" i="7"/>
  <c r="D36" i="7" s="1"/>
  <c r="H18" i="7"/>
  <c r="B40" i="7" s="1"/>
  <c r="F18" i="7"/>
  <c r="D18" i="7"/>
  <c r="B36" i="7" s="1"/>
  <c r="L29" i="11" l="1"/>
  <c r="L25" i="11"/>
  <c r="L28" i="11"/>
  <c r="L21" i="7"/>
  <c r="L20" i="7"/>
  <c r="L24" i="7"/>
  <c r="L18" i="7"/>
  <c r="L22" i="7"/>
  <c r="L26" i="7"/>
  <c r="L30" i="7"/>
  <c r="L25" i="7"/>
  <c r="L29" i="7"/>
  <c r="L28" i="7"/>
</calcChain>
</file>

<file path=xl/sharedStrings.xml><?xml version="1.0" encoding="utf-8"?>
<sst xmlns="http://schemas.openxmlformats.org/spreadsheetml/2006/main" count="480" uniqueCount="49">
  <si>
    <t>GDP</t>
  </si>
  <si>
    <t>Faktoring ciro</t>
  </si>
  <si>
    <t>Faktoring Şirket Sayısı</t>
  </si>
  <si>
    <t>Faktoring Cirosu/ GSYİMH (%)</t>
  </si>
  <si>
    <t>Dünya</t>
  </si>
  <si>
    <t>Avrupa</t>
  </si>
  <si>
    <t>Belçika</t>
  </si>
  <si>
    <t>İngiltere</t>
  </si>
  <si>
    <t>İspanya</t>
  </si>
  <si>
    <t>İtalya</t>
  </si>
  <si>
    <t>Fransa</t>
  </si>
  <si>
    <t>Hollanda</t>
  </si>
  <si>
    <t>Almanya</t>
  </si>
  <si>
    <t>Türkiye</t>
  </si>
  <si>
    <t>Çin</t>
  </si>
  <si>
    <t>Japonya</t>
  </si>
  <si>
    <t>ABD</t>
  </si>
  <si>
    <t>GSMH</t>
  </si>
  <si>
    <t>Million USD</t>
  </si>
  <si>
    <t>Factoring Volume</t>
  </si>
  <si>
    <t>Company</t>
  </si>
  <si>
    <t>Factoring Volume/ GDP (%)</t>
  </si>
  <si>
    <t>World</t>
  </si>
  <si>
    <t>Europe</t>
  </si>
  <si>
    <t>Belgium</t>
  </si>
  <si>
    <t>UK</t>
  </si>
  <si>
    <t>Spain</t>
  </si>
  <si>
    <t>Italy</t>
  </si>
  <si>
    <t>France</t>
  </si>
  <si>
    <t>Holland</t>
  </si>
  <si>
    <t>Germany</t>
  </si>
  <si>
    <t>Turkey</t>
  </si>
  <si>
    <t>China</t>
  </si>
  <si>
    <t>Japan</t>
  </si>
  <si>
    <t>USA</t>
  </si>
  <si>
    <t>Faktoring Cirosu/ GSMH (%)</t>
  </si>
  <si>
    <t>GSMH(mil. USD)</t>
  </si>
  <si>
    <t>Şirket Sayısı</t>
  </si>
  <si>
    <t>Million EUR</t>
  </si>
  <si>
    <t>GDP(mio EUR)</t>
  </si>
  <si>
    <t>Company#</t>
  </si>
  <si>
    <t>Milyon USD</t>
  </si>
  <si>
    <t>Milyon Euro</t>
  </si>
  <si>
    <t>EURO</t>
  </si>
  <si>
    <t>Faktoring Şirket 
Sayısı</t>
  </si>
  <si>
    <t>GSMH(mil. EUR)</t>
  </si>
  <si>
    <t>Polonya</t>
  </si>
  <si>
    <t>GDP leri EURO ya çevirdim.</t>
  </si>
  <si>
    <t>Poland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</si>
</sst>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T_L_-;\-* #,##0.00\ _T_L_-;_-* &quot;-&quot;??\ _T_L_-;_-@_-"/>
    <numFmt numFmtId="165" formatCode="_-* #,##0\ _T_L_-;\-* #,##0\ _T_L_-;_-* &quot;-&quot;??\ _T_L_-;_-@_-"/>
    <numFmt numFmtId="166" formatCode="0.0%"/>
    <numFmt numFmtId="167" formatCode="#,##0_ ;\-#,##0\ "/>
  </numFmts>
  <fonts count="14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rgb="FFFF0000"/>
      <name val="Calibri"/>
      <family val="2"/>
      <charset val="162"/>
      <scheme val="minor"/>
    </font>
    <font>
      <sz val="9"/>
      <color theme="1"/>
      <name val="Arial"/>
      <family val="2"/>
      <charset val="162"/>
    </font>
    <font>
      <sz val="12"/>
      <color rgb="FF222222"/>
      <name val="Arial"/>
      <family val="2"/>
      <charset val="162"/>
    </font>
    <font>
      <sz val="12"/>
      <color rgb="FF1122CC"/>
      <name val="Arial"/>
      <family val="2"/>
      <charset val="162"/>
    </font>
    <font>
      <sz val="14"/>
      <color rgb="FF222222"/>
      <name val="Arial"/>
      <family val="2"/>
      <charset val="162"/>
    </font>
    <font>
      <b/>
      <sz val="16"/>
      <color theme="1"/>
      <name val="Ebrima"/>
      <charset val="162"/>
    </font>
    <font>
      <b/>
      <sz val="11"/>
      <color theme="1"/>
      <name val="Ebrima"/>
      <charset val="162"/>
    </font>
    <font>
      <b/>
      <sz val="14"/>
      <color theme="1"/>
      <name val="Ebrima"/>
      <charset val="162"/>
    </font>
    <font>
      <b/>
      <sz val="12"/>
      <color theme="1"/>
      <name val="Calibri"/>
      <family val="2"/>
      <charset val="162"/>
      <scheme val="minor"/>
    </font>
    <font>
      <b/>
      <i/>
      <sz val="12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">
    <xf numFmtId="0" fontId="0" fillId="0" borderId="0" xfId="0"/>
    <xf numFmtId="1" fontId="3" fillId="0" borderId="0" xfId="1" applyNumberFormat="1" applyFont="1" applyAlignment="1">
      <alignment horizontal="left" vertical="center" wrapText="1"/>
    </xf>
    <xf numFmtId="0" fontId="2" fillId="0" borderId="0" xfId="0" applyFont="1"/>
    <xf numFmtId="165" fontId="2" fillId="0" borderId="0" xfId="1" applyNumberFormat="1" applyFont="1" applyAlignment="1">
      <alignment vertical="center" wrapText="1"/>
    </xf>
    <xf numFmtId="1" fontId="3" fillId="0" borderId="0" xfId="1" applyNumberFormat="1" applyFont="1" applyAlignment="1">
      <alignment vertical="center" wrapText="1"/>
    </xf>
    <xf numFmtId="0" fontId="0" fillId="0" borderId="0" xfId="0" applyAlignment="1">
      <alignment horizontal="left"/>
    </xf>
    <xf numFmtId="165" fontId="0" fillId="0" borderId="0" xfId="1" applyNumberFormat="1" applyFont="1" applyFill="1"/>
    <xf numFmtId="165" fontId="0" fillId="0" borderId="0" xfId="1" applyNumberFormat="1" applyFont="1"/>
    <xf numFmtId="166" fontId="0" fillId="0" borderId="0" xfId="2" applyNumberFormat="1" applyFont="1"/>
    <xf numFmtId="9" fontId="0" fillId="0" borderId="0" xfId="2" applyFont="1"/>
    <xf numFmtId="166" fontId="0" fillId="0" borderId="0" xfId="0" applyNumberFormat="1"/>
    <xf numFmtId="165" fontId="0" fillId="0" borderId="0" xfId="1" applyNumberFormat="1" applyFont="1" applyAlignment="1">
      <alignment vertical="center" wrapText="1"/>
    </xf>
    <xf numFmtId="0" fontId="4" fillId="0" borderId="0" xfId="0" applyFont="1" applyFill="1"/>
    <xf numFmtId="0" fontId="4" fillId="0" borderId="0" xfId="0" applyFont="1"/>
    <xf numFmtId="0" fontId="0" fillId="0" borderId="0" xfId="0" applyFill="1"/>
    <xf numFmtId="0" fontId="5" fillId="0" borderId="0" xfId="0" applyFont="1"/>
    <xf numFmtId="0" fontId="6" fillId="0" borderId="0" xfId="0" applyFont="1"/>
    <xf numFmtId="0" fontId="7" fillId="0" borderId="0" xfId="0" applyFont="1"/>
    <xf numFmtId="167" fontId="8" fillId="0" borderId="0" xfId="1" applyNumberFormat="1" applyFont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2" fillId="0" borderId="0" xfId="0" applyFont="1" applyAlignment="1">
      <alignment horizontal="center"/>
    </xf>
    <xf numFmtId="165" fontId="2" fillId="0" borderId="0" xfId="1" applyNumberFormat="1" applyFont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right"/>
    </xf>
    <xf numFmtId="3" fontId="0" fillId="0" borderId="0" xfId="0" applyNumberForma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Penetrasyon2021!$L$17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Penetrasyon2021!$J$18:$J$31</c:f>
              <c:strCache>
                <c:ptCount val="14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Polonya</c:v>
                </c:pt>
                <c:pt idx="9">
                  <c:v>Almanya</c:v>
                </c:pt>
                <c:pt idx="10">
                  <c:v>Türkiye</c:v>
                </c:pt>
                <c:pt idx="11">
                  <c:v>Çin</c:v>
                </c:pt>
                <c:pt idx="12">
                  <c:v>Japonya</c:v>
                </c:pt>
                <c:pt idx="13">
                  <c:v>ABD</c:v>
                </c:pt>
              </c:strCache>
            </c:strRef>
          </c:cat>
          <c:val>
            <c:numRef>
              <c:f>Penetrasyon2021!$L$18:$L$31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9792"/>
        <c:axId val="664042928"/>
      </c:barChart>
      <c:catAx>
        <c:axId val="66403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42928"/>
        <c:crosses val="autoZero"/>
        <c:auto val="1"/>
        <c:lblAlgn val="ctr"/>
        <c:lblOffset val="100"/>
        <c:noMultiLvlLbl val="0"/>
      </c:catAx>
      <c:valAx>
        <c:axId val="6640429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97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'Penetrasyon2017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'Penetrasyon2017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'Penetrasyon2017 (ing)'!$L$18:$L$30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1560"/>
        <c:axId val="664033128"/>
      </c:barChart>
      <c:catAx>
        <c:axId val="664031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33128"/>
        <c:crosses val="autoZero"/>
        <c:auto val="1"/>
        <c:lblAlgn val="ctr"/>
        <c:lblOffset val="100"/>
        <c:noMultiLvlLbl val="0"/>
      </c:catAx>
      <c:valAx>
        <c:axId val="66403312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1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Penetrasyon_2016!$L$17</c:f>
              <c:strCache>
                <c:ptCount val="1"/>
                <c:pt idx="0">
                  <c:v>Faktoring Cirosu/ GSYİMH (%)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Penetrasyon_2016!$J$18:$J$30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Penetrasyon_2016!$L$18:$L$30</c:f>
              <c:numCache>
                <c:formatCode>0.0%</c:formatCode>
                <c:ptCount val="13"/>
                <c:pt idx="0">
                  <c:v>3.4722835131702129E-2</c:v>
                </c:pt>
                <c:pt idx="1">
                  <c:v>8.9147886104234714E-2</c:v>
                </c:pt>
                <c:pt idx="2">
                  <c:v>0.14896562050345627</c:v>
                </c:pt>
                <c:pt idx="3">
                  <c:v>0.13797626611769387</c:v>
                </c:pt>
                <c:pt idx="4">
                  <c:v>0.11722572312317948</c:v>
                </c:pt>
                <c:pt idx="5">
                  <c:v>0.1246729802858064</c:v>
                </c:pt>
                <c:pt idx="6">
                  <c:v>0.12023540841577052</c:v>
                </c:pt>
                <c:pt idx="7">
                  <c:v>0.11880925125823069</c:v>
                </c:pt>
                <c:pt idx="8">
                  <c:v>6.915560553615778E-2</c:v>
                </c:pt>
                <c:pt idx="9">
                  <c:v>4.5216459167000893E-2</c:v>
                </c:pt>
                <c:pt idx="10">
                  <c:v>2.9773655255352596E-2</c:v>
                </c:pt>
                <c:pt idx="11">
                  <c:v>1.1070552414808714E-2</c:v>
                </c:pt>
                <c:pt idx="12">
                  <c:v>5.3258372681334884E-3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34696"/>
        <c:axId val="664042144"/>
      </c:barChart>
      <c:catAx>
        <c:axId val="66403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42144"/>
        <c:crosses val="autoZero"/>
        <c:auto val="1"/>
        <c:lblAlgn val="ctr"/>
        <c:lblOffset val="100"/>
        <c:noMultiLvlLbl val="0"/>
      </c:catAx>
      <c:valAx>
        <c:axId val="66404214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346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'Penetrasyon2021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'Penetrasyon2021 (ing)'!$J$18:$J$31</c:f>
              <c:strCache>
                <c:ptCount val="14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Poland</c:v>
                </c:pt>
                <c:pt idx="9">
                  <c:v>Germany</c:v>
                </c:pt>
                <c:pt idx="10">
                  <c:v>Turkey</c:v>
                </c:pt>
                <c:pt idx="11">
                  <c:v>China</c:v>
                </c:pt>
                <c:pt idx="12">
                  <c:v>Japan</c:v>
                </c:pt>
                <c:pt idx="13">
                  <c:v>USA</c:v>
                </c:pt>
              </c:strCache>
            </c:strRef>
          </c:cat>
          <c:val>
            <c:numRef>
              <c:f>'Penetrasyon2021 (ing)'!$L$18:$L$31</c:f>
              <c:numCache>
                <c:formatCode>0.0%</c:formatCode>
                <c:ptCount val="14"/>
                <c:pt idx="0">
                  <c:v>3.6168450318749039E-2</c:v>
                </c:pt>
                <c:pt idx="1">
                  <c:v>9.5767548569334823E-2</c:v>
                </c:pt>
                <c:pt idx="2">
                  <c:v>0.18759492370846123</c:v>
                </c:pt>
                <c:pt idx="3">
                  <c:v>0.1167123353207624</c:v>
                </c:pt>
                <c:pt idx="4">
                  <c:v>0.15841116887272144</c:v>
                </c:pt>
                <c:pt idx="5">
                  <c:v>0.13933241298365226</c:v>
                </c:pt>
                <c:pt idx="6">
                  <c:v>0.14068190041289566</c:v>
                </c:pt>
                <c:pt idx="7">
                  <c:v>0.14677899232617819</c:v>
                </c:pt>
                <c:pt idx="8">
                  <c:v>0.13264758542868199</c:v>
                </c:pt>
                <c:pt idx="9">
                  <c:v>8.297084023043301E-2</c:v>
                </c:pt>
                <c:pt idx="10">
                  <c:v>2.2147927929316334E-2</c:v>
                </c:pt>
                <c:pt idx="11">
                  <c:v>2.8417769243165227E-2</c:v>
                </c:pt>
                <c:pt idx="12">
                  <c:v>1.3456262520914922E-2</c:v>
                </c:pt>
                <c:pt idx="13">
                  <c:v>9.0146750807745674E-3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8808"/>
        <c:axId val="489767888"/>
      </c:barChart>
      <c:catAx>
        <c:axId val="664048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489767888"/>
        <c:crosses val="autoZero"/>
        <c:auto val="1"/>
        <c:lblAlgn val="ctr"/>
        <c:lblOffset val="100"/>
        <c:noMultiLvlLbl val="0"/>
      </c:catAx>
      <c:valAx>
        <c:axId val="4897678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8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Penetrasyon2020!$L$17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Penetrasyon2020!$J$18:$J$30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Penetrasyon2020!$L$18:$L$30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3328"/>
        <c:axId val="664027248"/>
      </c:barChart>
      <c:catAx>
        <c:axId val="6640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27248"/>
        <c:crosses val="autoZero"/>
        <c:auto val="1"/>
        <c:lblAlgn val="ctr"/>
        <c:lblOffset val="100"/>
        <c:noMultiLvlLbl val="0"/>
      </c:catAx>
      <c:valAx>
        <c:axId val="66402724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3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'Penetrasyon2020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'Penetrasyon2020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'Penetrasyon2020 (ing)'!$L$18:$L$30</c:f>
              <c:numCache>
                <c:formatCode>0.0%</c:formatCode>
                <c:ptCount val="13"/>
                <c:pt idx="0">
                  <c:v>3.9594509024796214E-2</c:v>
                </c:pt>
                <c:pt idx="1">
                  <c:v>0.10332010242241203</c:v>
                </c:pt>
                <c:pt idx="2">
                  <c:v>0.19504151896607042</c:v>
                </c:pt>
                <c:pt idx="3">
                  <c:v>0.12386437129958132</c:v>
                </c:pt>
                <c:pt idx="4">
                  <c:v>0.17498039264308202</c:v>
                </c:pt>
                <c:pt idx="5">
                  <c:v>0.15312159061687158</c:v>
                </c:pt>
                <c:pt idx="6">
                  <c:v>0.15289544701752056</c:v>
                </c:pt>
                <c:pt idx="7">
                  <c:v>0.15338286178281446</c:v>
                </c:pt>
                <c:pt idx="8">
                  <c:v>8.8871428077049092E-2</c:v>
                </c:pt>
                <c:pt idx="9">
                  <c:v>3.2395542318893446E-2</c:v>
                </c:pt>
                <c:pt idx="10">
                  <c:v>3.6188170872157123E-2</c:v>
                </c:pt>
                <c:pt idx="11">
                  <c:v>1.243994697349218E-2</c:v>
                </c:pt>
                <c:pt idx="12">
                  <c:v>3.7687351336893288E-3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0584"/>
        <c:axId val="664021760"/>
      </c:barChart>
      <c:catAx>
        <c:axId val="664020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21760"/>
        <c:crosses val="autoZero"/>
        <c:auto val="1"/>
        <c:lblAlgn val="ctr"/>
        <c:lblOffset val="100"/>
        <c:noMultiLvlLbl val="0"/>
      </c:catAx>
      <c:valAx>
        <c:axId val="664021760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05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Penetrasyon2019!$L$17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Penetrasyon2019!$J$18:$J$30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Penetrasyon2019!$L$18:$L$30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2152"/>
        <c:axId val="664024112"/>
      </c:barChart>
      <c:catAx>
        <c:axId val="664022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24112"/>
        <c:crosses val="autoZero"/>
        <c:auto val="1"/>
        <c:lblAlgn val="ctr"/>
        <c:lblOffset val="100"/>
        <c:noMultiLvlLbl val="0"/>
      </c:catAx>
      <c:valAx>
        <c:axId val="66402411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2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 (ing)'!$L$18:$L$30</c:f>
              <c:numCache>
                <c:formatCode>0.0%</c:formatCode>
                <c:ptCount val="13"/>
                <c:pt idx="0">
                  <c:v>3.7231911023519797E-2</c:v>
                </c:pt>
                <c:pt idx="1">
                  <c:v>9.7296936746118001E-2</c:v>
                </c:pt>
                <c:pt idx="2">
                  <c:v>0.17937325591100442</c:v>
                </c:pt>
                <c:pt idx="3">
                  <c:v>0.13032430497597777</c:v>
                </c:pt>
                <c:pt idx="4">
                  <c:v>0.14907370238385506</c:v>
                </c:pt>
                <c:pt idx="5">
                  <c:v>0.14739213320122754</c:v>
                </c:pt>
                <c:pt idx="6">
                  <c:v>0.14423751724942127</c:v>
                </c:pt>
                <c:pt idx="7">
                  <c:v>0.13816945383837381</c:v>
                </c:pt>
                <c:pt idx="8">
                  <c:v>8.0233906415049891E-2</c:v>
                </c:pt>
                <c:pt idx="9">
                  <c:v>3.2448913151577635E-2</c:v>
                </c:pt>
                <c:pt idx="10">
                  <c:v>3.150857848996802E-2</c:v>
                </c:pt>
                <c:pt idx="11">
                  <c:v>1.0897684268867107E-2</c:v>
                </c:pt>
                <c:pt idx="12">
                  <c:v>4.3778772336741691E-3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6072"/>
        <c:axId val="664026464"/>
      </c:barChart>
      <c:catAx>
        <c:axId val="66402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26464"/>
        <c:crosses val="autoZero"/>
        <c:auto val="1"/>
        <c:lblAlgn val="ctr"/>
        <c:lblOffset val="100"/>
        <c:noMultiLvlLbl val="0"/>
      </c:catAx>
      <c:valAx>
        <c:axId val="66402646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60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Penetrasyon2018!$L$17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Penetrasyon2018!$J$18:$J$30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Penetrasyon2018!$L$18:$L$30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28032"/>
        <c:axId val="664028424"/>
      </c:barChart>
      <c:catAx>
        <c:axId val="664028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28424"/>
        <c:crosses val="autoZero"/>
        <c:auto val="1"/>
        <c:lblAlgn val="ctr"/>
        <c:lblOffset val="100"/>
        <c:noMultiLvlLbl val="0"/>
      </c:catAx>
      <c:valAx>
        <c:axId val="664028424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280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Factoring</a:t>
            </a:r>
            <a:r>
              <a:rPr lang="tr-TR" baseline="0"/>
              <a:t> Volume</a:t>
            </a:r>
            <a:r>
              <a:rPr lang="tr-TR"/>
              <a:t>/ GDP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'Penetrasyon2018 (ing)'!$L$17</c:f>
              <c:strCache>
                <c:ptCount val="1"/>
                <c:pt idx="0">
                  <c:v>Factoring Volume/ GDP (%)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'Penetrasyon2018 (ing)'!$J$18:$J$30</c:f>
              <c:strCache>
                <c:ptCount val="13"/>
                <c:pt idx="0">
                  <c:v>World</c:v>
                </c:pt>
                <c:pt idx="1">
                  <c:v>Europe</c:v>
                </c:pt>
                <c:pt idx="2">
                  <c:v>Belgium</c:v>
                </c:pt>
                <c:pt idx="3">
                  <c:v>UK</c:v>
                </c:pt>
                <c:pt idx="4">
                  <c:v>Spain</c:v>
                </c:pt>
                <c:pt idx="5">
                  <c:v>Italy</c:v>
                </c:pt>
                <c:pt idx="6">
                  <c:v>France</c:v>
                </c:pt>
                <c:pt idx="7">
                  <c:v>Holland</c:v>
                </c:pt>
                <c:pt idx="8">
                  <c:v>Germany</c:v>
                </c:pt>
                <c:pt idx="9">
                  <c:v>Turkey</c:v>
                </c:pt>
                <c:pt idx="10">
                  <c:v>China</c:v>
                </c:pt>
                <c:pt idx="11">
                  <c:v>Japan</c:v>
                </c:pt>
                <c:pt idx="12">
                  <c:v>USA</c:v>
                </c:pt>
              </c:strCache>
            </c:strRef>
          </c:cat>
          <c:val>
            <c:numRef>
              <c:f>'Penetrasyon2018 (ing)'!$L$18:$L$30</c:f>
              <c:numCache>
                <c:formatCode>0.0%</c:formatCode>
                <c:ptCount val="13"/>
                <c:pt idx="0">
                  <c:v>3.6732439184148154E-2</c:v>
                </c:pt>
                <c:pt idx="1">
                  <c:v>9.0391463743224626E-2</c:v>
                </c:pt>
                <c:pt idx="2">
                  <c:v>0.16365741128380609</c:v>
                </c:pt>
                <c:pt idx="3">
                  <c:v>0.12920100589284272</c:v>
                </c:pt>
                <c:pt idx="4">
                  <c:v>0.13300181231197658</c:v>
                </c:pt>
                <c:pt idx="5">
                  <c:v>0.13600927317425399</c:v>
                </c:pt>
                <c:pt idx="6">
                  <c:v>0.13150737295234155</c:v>
                </c:pt>
                <c:pt idx="7">
                  <c:v>0.12284250032915213</c:v>
                </c:pt>
                <c:pt idx="8">
                  <c:v>6.9681954733453483E-2</c:v>
                </c:pt>
                <c:pt idx="9">
                  <c:v>3.5889124343872127E-2</c:v>
                </c:pt>
                <c:pt idx="10">
                  <c:v>3.4478834794550287E-2</c:v>
                </c:pt>
                <c:pt idx="11">
                  <c:v>1.1317174745579143E-2</c:v>
                </c:pt>
                <c:pt idx="12">
                  <c:v>4.8851103856859257E-3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184"/>
        <c:axId val="664035088"/>
      </c:barChart>
      <c:catAx>
        <c:axId val="664040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35088"/>
        <c:crosses val="autoZero"/>
        <c:auto val="1"/>
        <c:lblAlgn val="ctr"/>
        <c:lblOffset val="100"/>
        <c:noMultiLvlLbl val="0"/>
      </c:catAx>
      <c:valAx>
        <c:axId val="664035088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title>
      <c:tx>
        <c:rich>
          <a:bodyPr/>
          <a:lstStyle/>
          <a:p>
            <a:pPr>
              <a:defRPr/>
            </a:pPr>
            <a:r>
              <a:rPr lang="tr-TR"/>
              <a:t>Faktoring Cirosu/ GSMH (%)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Penetrasyon2017!$L$17</c:f>
              <c:strCache>
                <c:ptCount val="1"/>
                <c:pt idx="0">
                  <c:v>Faktoring Cirosu/ GSMH (%)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2008-4A4E-8A11-1EC40CA85879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8B9-4EBD-BF1F-F4C57E2B05C7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n-US"/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Penetrasyon2017!$J$18:$J$30</c:f>
              <c:strCache>
                <c:ptCount val="13"/>
                <c:pt idx="0">
                  <c:v>Dünya</c:v>
                </c:pt>
                <c:pt idx="1">
                  <c:v>Avrupa</c:v>
                </c:pt>
                <c:pt idx="2">
                  <c:v>Belçika</c:v>
                </c:pt>
                <c:pt idx="3">
                  <c:v>İngiltere</c:v>
                </c:pt>
                <c:pt idx="4">
                  <c:v>İspanya</c:v>
                </c:pt>
                <c:pt idx="5">
                  <c:v>İtalya</c:v>
                </c:pt>
                <c:pt idx="6">
                  <c:v>Fransa</c:v>
                </c:pt>
                <c:pt idx="7">
                  <c:v>Hollanda</c:v>
                </c:pt>
                <c:pt idx="8">
                  <c:v>Almanya</c:v>
                </c:pt>
                <c:pt idx="9">
                  <c:v>Türkiye</c:v>
                </c:pt>
                <c:pt idx="10">
                  <c:v>Çin</c:v>
                </c:pt>
                <c:pt idx="11">
                  <c:v>Japonya</c:v>
                </c:pt>
                <c:pt idx="12">
                  <c:v>ABD</c:v>
                </c:pt>
              </c:strCache>
            </c:strRef>
          </c:cat>
          <c:val>
            <c:numRef>
              <c:f>Penetrasyon2017!$L$18:$L$30</c:f>
              <c:numCache>
                <c:formatCode>0.0%</c:formatCode>
                <c:ptCount val="13"/>
                <c:pt idx="0">
                  <c:v>3.8637719800330823E-2</c:v>
                </c:pt>
                <c:pt idx="1">
                  <c:v>9.7183145596264731E-2</c:v>
                </c:pt>
                <c:pt idx="2">
                  <c:v>0.16959294918383963</c:v>
                </c:pt>
                <c:pt idx="3">
                  <c:v>0.14835345865438837</c:v>
                </c:pt>
                <c:pt idx="4">
                  <c:v>0.13385073019794835</c:v>
                </c:pt>
                <c:pt idx="5">
                  <c:v>0.14164761627081296</c:v>
                </c:pt>
                <c:pt idx="6">
                  <c:v>0.13510368355866292</c:v>
                </c:pt>
                <c:pt idx="7">
                  <c:v>0.13028034446339368</c:v>
                </c:pt>
                <c:pt idx="8">
                  <c:v>7.5832888795399539E-2</c:v>
                </c:pt>
                <c:pt idx="9">
                  <c:v>4.8740415322643192E-2</c:v>
                </c:pt>
                <c:pt idx="10">
                  <c:v>3.9759338419602358E-2</c:v>
                </c:pt>
                <c:pt idx="11">
                  <c:v>9.1814626108256102E-3</c:v>
                </c:pt>
                <c:pt idx="12">
                  <c:v>5.3831536139874753E-3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008-4A4E-8A11-1EC40CA858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664040576"/>
        <c:axId val="664031952"/>
      </c:barChart>
      <c:catAx>
        <c:axId val="6640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lang="en-US" sz="1100">
                <a:solidFill>
                  <a:schemeClr val="tx1">
                    <a:lumMod val="85000"/>
                    <a:lumOff val="15000"/>
                  </a:schemeClr>
                </a:solidFill>
                <a:latin typeface="Ebrima" pitchFamily="2" charset="0"/>
                <a:ea typeface="Ebrima" pitchFamily="2" charset="0"/>
                <a:cs typeface="Ebrima" pitchFamily="2" charset="0"/>
              </a:defRPr>
            </a:pPr>
            <a:endParaRPr lang="tr-TR"/>
          </a:p>
        </c:txPr>
        <c:crossAx val="664031952"/>
        <c:crosses val="autoZero"/>
        <c:auto val="1"/>
        <c:lblAlgn val="ctr"/>
        <c:lblOffset val="100"/>
        <c:noMultiLvlLbl val="0"/>
      </c:catAx>
      <c:valAx>
        <c:axId val="664031952"/>
        <c:scaling>
          <c:orientation val="minMax"/>
        </c:scaling>
        <c:delete val="1"/>
        <c:axPos val="l"/>
        <c:numFmt formatCode="0.0%" sourceLinked="1"/>
        <c:majorTickMark val="out"/>
        <c:minorTickMark val="none"/>
        <c:tickLblPos val="nextTo"/>
        <c:crossAx val="664040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1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10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1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11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18" Type="http://schemas.microsoft.com/office/2007/relationships/hdphoto" Target="../media/hdphoto3.wdp"/><Relationship Id="rId3" Type="http://schemas.openxmlformats.org/officeDocument/2006/relationships/image" Target="../media/image3.jpeg"/><Relationship Id="rId7" Type="http://schemas.openxmlformats.org/officeDocument/2006/relationships/chart" Target="../charts/chart2.xml"/><Relationship Id="rId12" Type="http://schemas.openxmlformats.org/officeDocument/2006/relationships/image" Target="../media/image11.png"/><Relationship Id="rId17" Type="http://schemas.openxmlformats.org/officeDocument/2006/relationships/image" Target="../media/image14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3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4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5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6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7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8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png"/><Relationship Id="rId3" Type="http://schemas.openxmlformats.org/officeDocument/2006/relationships/image" Target="../media/image3.jpeg"/><Relationship Id="rId7" Type="http://schemas.openxmlformats.org/officeDocument/2006/relationships/chart" Target="../charts/chart9.xml"/><Relationship Id="rId12" Type="http://schemas.openxmlformats.org/officeDocument/2006/relationships/image" Target="../media/image11.png"/><Relationship Id="rId2" Type="http://schemas.openxmlformats.org/officeDocument/2006/relationships/image" Target="../media/image2.png"/><Relationship Id="rId16" Type="http://schemas.microsoft.com/office/2007/relationships/hdphoto" Target="../media/hdphoto2.wdp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0.jpeg"/><Relationship Id="rId5" Type="http://schemas.openxmlformats.org/officeDocument/2006/relationships/image" Target="../media/image5.jpeg"/><Relationship Id="rId15" Type="http://schemas.openxmlformats.org/officeDocument/2006/relationships/image" Target="../media/image13.pn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09612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096125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096126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709612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33619</xdr:colOff>
      <xdr:row>34</xdr:row>
      <xdr:rowOff>291353</xdr:rowOff>
    </xdr:from>
    <xdr:to>
      <xdr:col>20</xdr:col>
      <xdr:colOff>13969</xdr:colOff>
      <xdr:row>36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1919" y="7073153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8259</xdr:rowOff>
    </xdr:from>
    <xdr:to>
      <xdr:col>4</xdr:col>
      <xdr:colOff>0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7094859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19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35</xdr:row>
      <xdr:rowOff>9524</xdr:rowOff>
    </xdr:from>
    <xdr:to>
      <xdr:col>1</xdr:col>
      <xdr:colOff>891525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709612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41461</xdr:colOff>
      <xdr:row>34</xdr:row>
      <xdr:rowOff>280147</xdr:rowOff>
    </xdr:from>
    <xdr:to>
      <xdr:col>22</xdr:col>
      <xdr:colOff>31057</xdr:colOff>
      <xdr:row>36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61786" y="7061947"/>
          <a:ext cx="951621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67236</xdr:colOff>
      <xdr:row>34</xdr:row>
      <xdr:rowOff>297381</xdr:rowOff>
    </xdr:from>
    <xdr:to>
      <xdr:col>24</xdr:col>
      <xdr:colOff>44824</xdr:colOff>
      <xdr:row>36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49586" y="7079181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22412</xdr:colOff>
      <xdr:row>34</xdr:row>
      <xdr:rowOff>292521</xdr:rowOff>
    </xdr:from>
    <xdr:to>
      <xdr:col>25</xdr:col>
      <xdr:colOff>963706</xdr:colOff>
      <xdr:row>36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233587" y="7074321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34</xdr:row>
      <xdr:rowOff>280148</xdr:rowOff>
    </xdr:from>
    <xdr:to>
      <xdr:col>6</xdr:col>
      <xdr:colOff>22412</xdr:colOff>
      <xdr:row>36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7061948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34</xdr:row>
      <xdr:rowOff>291353</xdr:rowOff>
    </xdr:from>
    <xdr:to>
      <xdr:col>15</xdr:col>
      <xdr:colOff>943440</xdr:colOff>
      <xdr:row>36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7073153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24</xdr:col>
      <xdr:colOff>112058</xdr:colOff>
      <xdr:row>34</xdr:row>
      <xdr:rowOff>291354</xdr:rowOff>
    </xdr:from>
    <xdr:to>
      <xdr:col>24</xdr:col>
      <xdr:colOff>1053353</xdr:colOff>
      <xdr:row>36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56433" y="7073154"/>
          <a:ext cx="941295" cy="650141"/>
        </a:xfrm>
        <a:prstGeom prst="rect">
          <a:avLst/>
        </a:prstGeom>
      </xdr:spPr>
    </xdr:pic>
    <xdr:clientData/>
  </xdr:twoCellAnchor>
  <xdr:twoCellAnchor editAs="oneCell">
    <xdr:from>
      <xdr:col>15</xdr:col>
      <xdr:colOff>942974</xdr:colOff>
      <xdr:row>34</xdr:row>
      <xdr:rowOff>257735</xdr:rowOff>
    </xdr:from>
    <xdr:to>
      <xdr:col>18</xdr:col>
      <xdr:colOff>34768</xdr:colOff>
      <xdr:row>36</xdr:row>
      <xdr:rowOff>48494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49" y="7039535"/>
          <a:ext cx="1006319" cy="705159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37</xdr:row>
      <xdr:rowOff>9526</xdr:rowOff>
    </xdr:from>
    <xdr:to>
      <xdr:col>7</xdr:col>
      <xdr:colOff>891525</xdr:colOff>
      <xdr:row>37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7105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37</xdr:row>
      <xdr:rowOff>9525</xdr:rowOff>
    </xdr:from>
    <xdr:to>
      <xdr:col>9</xdr:col>
      <xdr:colOff>882000</xdr:colOff>
      <xdr:row>37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7105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37</xdr:row>
      <xdr:rowOff>9526</xdr:rowOff>
    </xdr:from>
    <xdr:to>
      <xdr:col>11</xdr:col>
      <xdr:colOff>891525</xdr:colOff>
      <xdr:row>37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7105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37</xdr:row>
      <xdr:rowOff>9525</xdr:rowOff>
    </xdr:from>
    <xdr:to>
      <xdr:col>13</xdr:col>
      <xdr:colOff>891526</xdr:colOff>
      <xdr:row>37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7105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36</xdr:row>
      <xdr:rowOff>201706</xdr:rowOff>
    </xdr:from>
    <xdr:to>
      <xdr:col>17</xdr:col>
      <xdr:colOff>36380</xdr:colOff>
      <xdr:row>38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70692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37</xdr:row>
      <xdr:rowOff>19049</xdr:rowOff>
    </xdr:from>
    <xdr:to>
      <xdr:col>3</xdr:col>
      <xdr:colOff>891526</xdr:colOff>
      <xdr:row>38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7115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37</xdr:row>
      <xdr:rowOff>9524</xdr:rowOff>
    </xdr:from>
    <xdr:to>
      <xdr:col>1</xdr:col>
      <xdr:colOff>891525</xdr:colOff>
      <xdr:row>37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71056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36</xdr:row>
      <xdr:rowOff>190500</xdr:rowOff>
    </xdr:from>
    <xdr:to>
      <xdr:col>20</xdr:col>
      <xdr:colOff>8644</xdr:colOff>
      <xdr:row>38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7058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36</xdr:row>
      <xdr:rowOff>196528</xdr:rowOff>
    </xdr:from>
    <xdr:to>
      <xdr:col>22</xdr:col>
      <xdr:colOff>33618</xdr:colOff>
      <xdr:row>37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7064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36</xdr:row>
      <xdr:rowOff>191668</xdr:rowOff>
    </xdr:from>
    <xdr:to>
      <xdr:col>23</xdr:col>
      <xdr:colOff>952500</xdr:colOff>
      <xdr:row>37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7059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36</xdr:row>
      <xdr:rowOff>212913</xdr:rowOff>
    </xdr:from>
    <xdr:to>
      <xdr:col>6</xdr:col>
      <xdr:colOff>11206</xdr:colOff>
      <xdr:row>38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7080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36</xdr:row>
      <xdr:rowOff>201706</xdr:rowOff>
    </xdr:from>
    <xdr:to>
      <xdr:col>15</xdr:col>
      <xdr:colOff>954645</xdr:colOff>
      <xdr:row>38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7069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36</xdr:row>
      <xdr:rowOff>179295</xdr:rowOff>
    </xdr:from>
    <xdr:to>
      <xdr:col>22</xdr:col>
      <xdr:colOff>1042147</xdr:colOff>
      <xdr:row>37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7046820"/>
          <a:ext cx="941295" cy="647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35</xdr:row>
      <xdr:rowOff>9526</xdr:rowOff>
    </xdr:from>
    <xdr:to>
      <xdr:col>7</xdr:col>
      <xdr:colOff>891525</xdr:colOff>
      <xdr:row>35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7246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35</xdr:row>
      <xdr:rowOff>9525</xdr:rowOff>
    </xdr:from>
    <xdr:to>
      <xdr:col>9</xdr:col>
      <xdr:colOff>882000</xdr:colOff>
      <xdr:row>35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7246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35</xdr:row>
      <xdr:rowOff>9526</xdr:rowOff>
    </xdr:from>
    <xdr:to>
      <xdr:col>11</xdr:col>
      <xdr:colOff>891525</xdr:colOff>
      <xdr:row>35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7246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35</xdr:row>
      <xdr:rowOff>9525</xdr:rowOff>
    </xdr:from>
    <xdr:to>
      <xdr:col>13</xdr:col>
      <xdr:colOff>891526</xdr:colOff>
      <xdr:row>35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7246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33618</xdr:colOff>
      <xdr:row>34</xdr:row>
      <xdr:rowOff>190500</xdr:rowOff>
    </xdr:from>
    <xdr:to>
      <xdr:col>20</xdr:col>
      <xdr:colOff>2762</xdr:colOff>
      <xdr:row>35</xdr:row>
      <xdr:rowOff>597141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0018" y="6677025"/>
          <a:ext cx="940694" cy="635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35</xdr:row>
      <xdr:rowOff>19049</xdr:rowOff>
    </xdr:from>
    <xdr:to>
      <xdr:col>3</xdr:col>
      <xdr:colOff>891526</xdr:colOff>
      <xdr:row>36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7341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35</xdr:row>
      <xdr:rowOff>9524</xdr:rowOff>
    </xdr:from>
    <xdr:to>
      <xdr:col>2</xdr:col>
      <xdr:colOff>6261</xdr:colOff>
      <xdr:row>35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7246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19049</xdr:colOff>
      <xdr:row>34</xdr:row>
      <xdr:rowOff>190500</xdr:rowOff>
    </xdr:from>
    <xdr:to>
      <xdr:col>22</xdr:col>
      <xdr:colOff>8644</xdr:colOff>
      <xdr:row>36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10286999" y="66770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22</xdr:col>
      <xdr:colOff>56030</xdr:colOff>
      <xdr:row>34</xdr:row>
      <xdr:rowOff>196528</xdr:rowOff>
    </xdr:from>
    <xdr:to>
      <xdr:col>24</xdr:col>
      <xdr:colOff>33618</xdr:colOff>
      <xdr:row>35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005" y="66830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44824</xdr:colOff>
      <xdr:row>34</xdr:row>
      <xdr:rowOff>191668</xdr:rowOff>
    </xdr:from>
    <xdr:to>
      <xdr:col>25</xdr:col>
      <xdr:colOff>952500</xdr:colOff>
      <xdr:row>35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3303624" y="66781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34</xdr:row>
      <xdr:rowOff>212913</xdr:rowOff>
    </xdr:from>
    <xdr:to>
      <xdr:col>6</xdr:col>
      <xdr:colOff>11206</xdr:colOff>
      <xdr:row>36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6994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34</xdr:row>
      <xdr:rowOff>201706</xdr:rowOff>
    </xdr:from>
    <xdr:to>
      <xdr:col>15</xdr:col>
      <xdr:colOff>954645</xdr:colOff>
      <xdr:row>36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6882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24</xdr:col>
      <xdr:colOff>100852</xdr:colOff>
      <xdr:row>34</xdr:row>
      <xdr:rowOff>179295</xdr:rowOff>
    </xdr:from>
    <xdr:to>
      <xdr:col>24</xdr:col>
      <xdr:colOff>1042147</xdr:colOff>
      <xdr:row>35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2292852" y="6665820"/>
          <a:ext cx="941295" cy="647899"/>
        </a:xfrm>
        <a:prstGeom prst="rect">
          <a:avLst/>
        </a:prstGeom>
      </xdr:spPr>
    </xdr:pic>
    <xdr:clientData/>
  </xdr:twoCellAnchor>
  <xdr:twoCellAnchor editAs="oneCell">
    <xdr:from>
      <xdr:col>16</xdr:col>
      <xdr:colOff>0</xdr:colOff>
      <xdr:row>34</xdr:row>
      <xdr:rowOff>156883</xdr:rowOff>
    </xdr:from>
    <xdr:to>
      <xdr:col>17</xdr:col>
      <xdr:colOff>64323</xdr:colOff>
      <xdr:row>36</xdr:row>
      <xdr:rowOff>1139</xdr:rowOff>
    </xdr:to>
    <xdr:pic>
      <xdr:nvPicPr>
        <xdr:cNvPr id="16" name="Picture 15" descr="flag Poland"/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BEBA8EAE-BF5A-486C-A8C5-ECC9F3942E4B}">
              <a14:imgProps xmlns:a14="http://schemas.microsoft.com/office/drawing/2010/main">
                <a14:imgLayer r:embed="rId18"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0" y="6643408"/>
          <a:ext cx="969198" cy="682456"/>
        </a:xfrm>
        <a:prstGeom prst="rect">
          <a:avLst/>
        </a:prstGeom>
        <a:noFill/>
        <a:ln>
          <a:noFill/>
        </a:ln>
        <a:effectLst>
          <a:outerShdw blurRad="50800" dist="38100" dir="2700000" algn="tl" rotWithShape="0">
            <a:schemeClr val="tx1">
              <a:alpha val="78000"/>
            </a:schemeClr>
          </a:outerShdw>
          <a:softEdge rad="0"/>
        </a:effectLst>
        <a:ex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905626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905625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905626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905625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33619</xdr:colOff>
      <xdr:row>33</xdr:row>
      <xdr:rowOff>291353</xdr:rowOff>
    </xdr:from>
    <xdr:to>
      <xdr:col>18</xdr:col>
      <xdr:colOff>13969</xdr:colOff>
      <xdr:row>35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69" y="6882653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8259</xdr:rowOff>
    </xdr:from>
    <xdr:to>
      <xdr:col>4</xdr:col>
      <xdr:colOff>0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904359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905624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41461</xdr:colOff>
      <xdr:row>33</xdr:row>
      <xdr:rowOff>280147</xdr:rowOff>
    </xdr:from>
    <xdr:to>
      <xdr:col>20</xdr:col>
      <xdr:colOff>31056</xdr:colOff>
      <xdr:row>35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28336" y="6871447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67236</xdr:colOff>
      <xdr:row>33</xdr:row>
      <xdr:rowOff>297381</xdr:rowOff>
    </xdr:from>
    <xdr:to>
      <xdr:col>22</xdr:col>
      <xdr:colOff>44824</xdr:colOff>
      <xdr:row>35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36" y="6888681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33</xdr:row>
      <xdr:rowOff>292521</xdr:rowOff>
    </xdr:from>
    <xdr:to>
      <xdr:col>23</xdr:col>
      <xdr:colOff>963706</xdr:colOff>
      <xdr:row>35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00137" y="6883821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33</xdr:row>
      <xdr:rowOff>280148</xdr:rowOff>
    </xdr:from>
    <xdr:to>
      <xdr:col>6</xdr:col>
      <xdr:colOff>22412</xdr:colOff>
      <xdr:row>35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6871448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33</xdr:row>
      <xdr:rowOff>291353</xdr:rowOff>
    </xdr:from>
    <xdr:to>
      <xdr:col>15</xdr:col>
      <xdr:colOff>943440</xdr:colOff>
      <xdr:row>35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6882653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22</xdr:col>
      <xdr:colOff>112058</xdr:colOff>
      <xdr:row>33</xdr:row>
      <xdr:rowOff>291354</xdr:rowOff>
    </xdr:from>
    <xdr:to>
      <xdr:col>22</xdr:col>
      <xdr:colOff>1053353</xdr:colOff>
      <xdr:row>35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22983" y="6882654"/>
          <a:ext cx="941295" cy="65014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33619</xdr:colOff>
      <xdr:row>33</xdr:row>
      <xdr:rowOff>291353</xdr:rowOff>
    </xdr:from>
    <xdr:to>
      <xdr:col>18</xdr:col>
      <xdr:colOff>13969</xdr:colOff>
      <xdr:row>35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69" y="6511178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8259</xdr:rowOff>
    </xdr:from>
    <xdr:to>
      <xdr:col>4</xdr:col>
      <xdr:colOff>0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32884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41461</xdr:colOff>
      <xdr:row>33</xdr:row>
      <xdr:rowOff>280147</xdr:rowOff>
    </xdr:from>
    <xdr:to>
      <xdr:col>20</xdr:col>
      <xdr:colOff>31056</xdr:colOff>
      <xdr:row>35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28336" y="6499972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67236</xdr:colOff>
      <xdr:row>33</xdr:row>
      <xdr:rowOff>297381</xdr:rowOff>
    </xdr:from>
    <xdr:to>
      <xdr:col>22</xdr:col>
      <xdr:colOff>44824</xdr:colOff>
      <xdr:row>35</xdr:row>
      <xdr:rowOff>7288</xdr:rowOff>
    </xdr:to>
    <xdr:pic>
      <xdr:nvPicPr>
        <xdr:cNvPr id="11" name="Picture 10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36" y="6517206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33</xdr:row>
      <xdr:rowOff>292521</xdr:rowOff>
    </xdr:from>
    <xdr:to>
      <xdr:col>23</xdr:col>
      <xdr:colOff>963706</xdr:colOff>
      <xdr:row>35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00137" y="6512346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33</xdr:row>
      <xdr:rowOff>280148</xdr:rowOff>
    </xdr:from>
    <xdr:to>
      <xdr:col>6</xdr:col>
      <xdr:colOff>22412</xdr:colOff>
      <xdr:row>35</xdr:row>
      <xdr:rowOff>42982</xdr:rowOff>
    </xdr:to>
    <xdr:pic>
      <xdr:nvPicPr>
        <xdr:cNvPr id="13" name="Resim 4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6499973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33</xdr:row>
      <xdr:rowOff>291353</xdr:rowOff>
    </xdr:from>
    <xdr:to>
      <xdr:col>15</xdr:col>
      <xdr:colOff>943440</xdr:colOff>
      <xdr:row>35</xdr:row>
      <xdr:rowOff>40500</xdr:rowOff>
    </xdr:to>
    <xdr:pic>
      <xdr:nvPicPr>
        <xdr:cNvPr id="14" name="Resim 11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6511178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22</xdr:col>
      <xdr:colOff>112058</xdr:colOff>
      <xdr:row>33</xdr:row>
      <xdr:rowOff>291354</xdr:rowOff>
    </xdr:from>
    <xdr:to>
      <xdr:col>22</xdr:col>
      <xdr:colOff>1053353</xdr:colOff>
      <xdr:row>35</xdr:row>
      <xdr:rowOff>27095</xdr:rowOff>
    </xdr:to>
    <xdr:pic>
      <xdr:nvPicPr>
        <xdr:cNvPr id="15" name="Resim 23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22983" y="6511179"/>
          <a:ext cx="941295" cy="65014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33619</xdr:colOff>
      <xdr:row>33</xdr:row>
      <xdr:rowOff>291353</xdr:rowOff>
    </xdr:from>
    <xdr:to>
      <xdr:col>18</xdr:col>
      <xdr:colOff>13969</xdr:colOff>
      <xdr:row>35</xdr:row>
      <xdr:rowOff>14436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8469" y="6511178"/>
          <a:ext cx="942375" cy="6374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8259</xdr:rowOff>
    </xdr:from>
    <xdr:to>
      <xdr:col>4</xdr:col>
      <xdr:colOff>0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32884"/>
          <a:ext cx="895349" cy="6045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41461</xdr:colOff>
      <xdr:row>33</xdr:row>
      <xdr:rowOff>280147</xdr:rowOff>
    </xdr:from>
    <xdr:to>
      <xdr:col>20</xdr:col>
      <xdr:colOff>31056</xdr:colOff>
      <xdr:row>35</xdr:row>
      <xdr:rowOff>13392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28336" y="6499972"/>
          <a:ext cx="951620" cy="647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67236</xdr:colOff>
      <xdr:row>33</xdr:row>
      <xdr:rowOff>297381</xdr:rowOff>
    </xdr:from>
    <xdr:to>
      <xdr:col>22</xdr:col>
      <xdr:colOff>44824</xdr:colOff>
      <xdr:row>35</xdr:row>
      <xdr:rowOff>7288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6136" y="6517206"/>
          <a:ext cx="939613" cy="6243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22412</xdr:colOff>
      <xdr:row>33</xdr:row>
      <xdr:rowOff>292521</xdr:rowOff>
    </xdr:from>
    <xdr:to>
      <xdr:col>23</xdr:col>
      <xdr:colOff>963706</xdr:colOff>
      <xdr:row>35</xdr:row>
      <xdr:rowOff>8845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00137" y="6512346"/>
          <a:ext cx="941294" cy="630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33618</xdr:colOff>
      <xdr:row>33</xdr:row>
      <xdr:rowOff>280148</xdr:rowOff>
    </xdr:from>
    <xdr:to>
      <xdr:col>6</xdr:col>
      <xdr:colOff>22412</xdr:colOff>
      <xdr:row>35</xdr:row>
      <xdr:rowOff>42982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510118" y="6499973"/>
          <a:ext cx="950819" cy="677234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2</xdr:colOff>
      <xdr:row>33</xdr:row>
      <xdr:rowOff>291353</xdr:rowOff>
    </xdr:from>
    <xdr:to>
      <xdr:col>15</xdr:col>
      <xdr:colOff>943440</xdr:colOff>
      <xdr:row>35</xdr:row>
      <xdr:rowOff>40500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43777" y="6511178"/>
          <a:ext cx="943438" cy="663547"/>
        </a:xfrm>
        <a:prstGeom prst="rect">
          <a:avLst/>
        </a:prstGeom>
      </xdr:spPr>
    </xdr:pic>
    <xdr:clientData/>
  </xdr:twoCellAnchor>
  <xdr:twoCellAnchor editAs="oneCell">
    <xdr:from>
      <xdr:col>22</xdr:col>
      <xdr:colOff>112058</xdr:colOff>
      <xdr:row>33</xdr:row>
      <xdr:rowOff>291354</xdr:rowOff>
    </xdr:from>
    <xdr:to>
      <xdr:col>22</xdr:col>
      <xdr:colOff>1053353</xdr:colOff>
      <xdr:row>35</xdr:row>
      <xdr:rowOff>27095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22983" y="6511179"/>
          <a:ext cx="941295" cy="65014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31937</xdr:colOff>
      <xdr:row>34</xdr:row>
      <xdr:rowOff>9524</xdr:rowOff>
    </xdr:from>
    <xdr:to>
      <xdr:col>2</xdr:col>
      <xdr:colOff>6261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41537" y="6534149"/>
          <a:ext cx="879199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34</xdr:row>
      <xdr:rowOff>9526</xdr:rowOff>
    </xdr:from>
    <xdr:to>
      <xdr:col>7</xdr:col>
      <xdr:colOff>891525</xdr:colOff>
      <xdr:row>34</xdr:row>
      <xdr:rowOff>593756</xdr:rowOff>
    </xdr:to>
    <xdr:pic>
      <xdr:nvPicPr>
        <xdr:cNvPr id="2" name="rg_hi" descr="http://t2.gstatic.com/images?q=tbn:ANd9GcSxoXrE7iD41mx7Uo8UzIrgvxU9x1_D7j4yeRMOIvuAP-1w5dr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5200" y="6534151"/>
          <a:ext cx="882000" cy="584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34</xdr:row>
      <xdr:rowOff>9525</xdr:rowOff>
    </xdr:from>
    <xdr:to>
      <xdr:col>9</xdr:col>
      <xdr:colOff>882000</xdr:colOff>
      <xdr:row>34</xdr:row>
      <xdr:rowOff>597525</xdr:rowOff>
    </xdr:to>
    <xdr:pic>
      <xdr:nvPicPr>
        <xdr:cNvPr id="3" name="il_fi" descr="http://www.onlinetercumanlik.com/bayrak/ispanya_bayragi/ispanya_buyuk.gif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6534150"/>
          <a:ext cx="882000" cy="58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9525</xdr:colOff>
      <xdr:row>34</xdr:row>
      <xdr:rowOff>9526</xdr:rowOff>
    </xdr:from>
    <xdr:to>
      <xdr:col>11</xdr:col>
      <xdr:colOff>891525</xdr:colOff>
      <xdr:row>34</xdr:row>
      <xdr:rowOff>599841</xdr:rowOff>
    </xdr:to>
    <xdr:pic>
      <xdr:nvPicPr>
        <xdr:cNvPr id="4" name="rg_hi" descr="http://t3.gstatic.com/images?q=tbn:ANd9GcSU6rwnNwTBDlvu3Jtj8R27HrBbf32SEMt0iUBNhyKYEUaIFl-4QQ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  <a14:imgEffect>
                    <a14:brightnessContrast bright="-3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6534151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9526</xdr:colOff>
      <xdr:row>34</xdr:row>
      <xdr:rowOff>9525</xdr:rowOff>
    </xdr:from>
    <xdr:to>
      <xdr:col>13</xdr:col>
      <xdr:colOff>891526</xdr:colOff>
      <xdr:row>34</xdr:row>
      <xdr:rowOff>600133</xdr:rowOff>
    </xdr:to>
    <xdr:pic>
      <xdr:nvPicPr>
        <xdr:cNvPr id="5" name="il_fi" descr="http://www.yenimakale.com/resim/4/fransa-bayragi.gif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6534150"/>
          <a:ext cx="882000" cy="590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16</xdr:col>
      <xdr:colOff>1</xdr:colOff>
      <xdr:row>33</xdr:row>
      <xdr:rowOff>201706</xdr:rowOff>
    </xdr:from>
    <xdr:to>
      <xdr:col>17</xdr:col>
      <xdr:colOff>36380</xdr:colOff>
      <xdr:row>35</xdr:row>
      <xdr:rowOff>3230</xdr:rowOff>
    </xdr:to>
    <xdr:pic>
      <xdr:nvPicPr>
        <xdr:cNvPr id="6" name="il_fi" descr="http://www.yenimakale.com/resim/4/almanya-bayragi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24851" y="6497731"/>
          <a:ext cx="941254" cy="639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9526</xdr:colOff>
      <xdr:row>34</xdr:row>
      <xdr:rowOff>19049</xdr:rowOff>
    </xdr:from>
    <xdr:to>
      <xdr:col>3</xdr:col>
      <xdr:colOff>891526</xdr:colOff>
      <xdr:row>35</xdr:row>
      <xdr:rowOff>3229</xdr:rowOff>
    </xdr:to>
    <xdr:pic>
      <xdr:nvPicPr>
        <xdr:cNvPr id="7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44501" t="27407" r="42200" b="56667"/>
        <a:stretch/>
      </xdr:blipFill>
      <xdr:spPr bwMode="auto">
        <a:xfrm>
          <a:off x="1581151" y="6543674"/>
          <a:ext cx="882000" cy="593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2</xdr:row>
      <xdr:rowOff>0</xdr:rowOff>
    </xdr:from>
    <xdr:to>
      <xdr:col>17</xdr:col>
      <xdr:colOff>314325</xdr:colOff>
      <xdr:row>14</xdr:row>
      <xdr:rowOff>71437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9525</xdr:colOff>
      <xdr:row>34</xdr:row>
      <xdr:rowOff>9524</xdr:rowOff>
    </xdr:from>
    <xdr:to>
      <xdr:col>1</xdr:col>
      <xdr:colOff>891525</xdr:colOff>
      <xdr:row>34</xdr:row>
      <xdr:rowOff>599839</xdr:rowOff>
    </xdr:to>
    <xdr:pic>
      <xdr:nvPicPr>
        <xdr:cNvPr id="9" name="il_fi" descr="http://img402.imageshack.us/img402/6959/dnyadilsizgllerharitas2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2874" t="20339" r="12805" b="19492"/>
        <a:stretch/>
      </xdr:blipFill>
      <xdr:spPr bwMode="auto">
        <a:xfrm>
          <a:off x="619125" y="6534149"/>
          <a:ext cx="882000" cy="5903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19049</xdr:colOff>
      <xdr:row>33</xdr:row>
      <xdr:rowOff>190500</xdr:rowOff>
    </xdr:from>
    <xdr:to>
      <xdr:col>20</xdr:col>
      <xdr:colOff>8644</xdr:colOff>
      <xdr:row>35</xdr:row>
      <xdr:rowOff>2186</xdr:rowOff>
    </xdr:to>
    <xdr:pic>
      <xdr:nvPicPr>
        <xdr:cNvPr id="10" name="rg_hi" descr="http://t1.gstatic.com/images?q=tbn:ANd9GcSo7z5YeZCZnHW61SH1szlZxeRAGYTANp-BePsBwgU3LG0jNomt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46"/>
        <a:stretch/>
      </xdr:blipFill>
      <xdr:spPr bwMode="auto">
        <a:xfrm>
          <a:off x="9305924" y="6486525"/>
          <a:ext cx="951620" cy="649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20</xdr:col>
      <xdr:colOff>56030</xdr:colOff>
      <xdr:row>33</xdr:row>
      <xdr:rowOff>196528</xdr:rowOff>
    </xdr:from>
    <xdr:to>
      <xdr:col>22</xdr:col>
      <xdr:colOff>33618</xdr:colOff>
      <xdr:row>34</xdr:row>
      <xdr:rowOff>589993</xdr:rowOff>
    </xdr:to>
    <xdr:pic>
      <xdr:nvPicPr>
        <xdr:cNvPr id="11" name="Picture 13" descr="File:Flag of the People's Republic of China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duotone>
            <a:prstClr val="black"/>
            <a:srgbClr val="806F5E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4930" y="6492553"/>
          <a:ext cx="939613" cy="6220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44824</xdr:colOff>
      <xdr:row>33</xdr:row>
      <xdr:rowOff>191668</xdr:rowOff>
    </xdr:from>
    <xdr:to>
      <xdr:col>23</xdr:col>
      <xdr:colOff>952500</xdr:colOff>
      <xdr:row>34</xdr:row>
      <xdr:rowOff>569264</xdr:rowOff>
    </xdr:to>
    <xdr:pic>
      <xdr:nvPicPr>
        <xdr:cNvPr id="12" name="irc_mi" descr="http://politikaakademisi.org/wp-content/uploads/ABD-BAYRAK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colorTemperature colorTemp="4700"/>
                  </a14:imgEffect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-1585" r="8743"/>
        <a:stretch/>
      </xdr:blipFill>
      <xdr:spPr bwMode="auto">
        <a:xfrm>
          <a:off x="12322549" y="6487693"/>
          <a:ext cx="907676" cy="6061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22412</xdr:colOff>
      <xdr:row>33</xdr:row>
      <xdr:rowOff>212913</xdr:rowOff>
    </xdr:from>
    <xdr:to>
      <xdr:col>6</xdr:col>
      <xdr:colOff>11206</xdr:colOff>
      <xdr:row>35</xdr:row>
      <xdr:rowOff>54188</xdr:rowOff>
    </xdr:to>
    <xdr:pic>
      <xdr:nvPicPr>
        <xdr:cNvPr id="13" name="Resim 12"/>
        <xdr:cNvPicPr>
          <a:picLocks noChangeAspect="1"/>
        </xdr:cNvPicPr>
      </xdr:nvPicPr>
      <xdr:blipFill>
        <a:blip xmlns:r="http://schemas.openxmlformats.org/officeDocument/2006/relationships" r:embed="rId12">
          <a:duotone>
            <a:prstClr val="black"/>
            <a:srgbClr val="806F5E">
              <a:tint val="45000"/>
              <a:satMod val="400000"/>
            </a:srgbClr>
          </a:duotone>
        </a:blip>
        <a:stretch>
          <a:fillRect/>
        </a:stretch>
      </xdr:blipFill>
      <xdr:spPr>
        <a:xfrm>
          <a:off x="2498912" y="6508938"/>
          <a:ext cx="950819" cy="679475"/>
        </a:xfrm>
        <a:prstGeom prst="rect">
          <a:avLst/>
        </a:prstGeom>
        <a:noFill/>
      </xdr:spPr>
    </xdr:pic>
    <xdr:clientData/>
  </xdr:twoCellAnchor>
  <xdr:twoCellAnchor editAs="oneCell">
    <xdr:from>
      <xdr:col>15</xdr:col>
      <xdr:colOff>11207</xdr:colOff>
      <xdr:row>33</xdr:row>
      <xdr:rowOff>201706</xdr:rowOff>
    </xdr:from>
    <xdr:to>
      <xdr:col>15</xdr:col>
      <xdr:colOff>954645</xdr:colOff>
      <xdr:row>35</xdr:row>
      <xdr:rowOff>29294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BEBA8EAE-BF5A-486C-A8C5-ECC9F3942E4B}">
              <a14:imgProps xmlns:a14="http://schemas.microsoft.com/office/drawing/2010/main">
                <a14:imgLayer r:embed="rId14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7354982" y="6497731"/>
          <a:ext cx="943438" cy="665788"/>
        </a:xfrm>
        <a:prstGeom prst="rect">
          <a:avLst/>
        </a:prstGeom>
      </xdr:spPr>
    </xdr:pic>
    <xdr:clientData/>
  </xdr:twoCellAnchor>
  <xdr:twoCellAnchor editAs="oneCell">
    <xdr:from>
      <xdr:col>22</xdr:col>
      <xdr:colOff>100852</xdr:colOff>
      <xdr:row>33</xdr:row>
      <xdr:rowOff>179295</xdr:rowOff>
    </xdr:from>
    <xdr:to>
      <xdr:col>22</xdr:col>
      <xdr:colOff>1042147</xdr:colOff>
      <xdr:row>34</xdr:row>
      <xdr:rowOff>598594</xdr:rowOff>
    </xdr:to>
    <xdr:pic>
      <xdr:nvPicPr>
        <xdr:cNvPr id="15" name="Resim 14"/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BEBA8EAE-BF5A-486C-A8C5-ECC9F3942E4B}">
              <a14:imgProps xmlns:a14="http://schemas.microsoft.com/office/drawing/2010/main">
                <a14:imgLayer r:embed="rId16">
                  <a14:imgEffect>
                    <a14:saturation sat="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11311777" y="6475320"/>
          <a:ext cx="941295" cy="6478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FCI/2019/DunyaTurkiye1990_2019_1902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RLIK/&#304;statistik%20ve%20Ekonomik%20Ara&#351;t&#305;rmalar/FCI/2021/DunyaTurkiye1990_2021_0707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ZET"/>
      <sheetName val="Dunya"/>
      <sheetName val="bankalartopam_ciro (2019)"/>
      <sheetName val="Factoring Turnover by Country"/>
      <sheetName val="Ülke bazlı"/>
      <sheetName val="Siralama_2019"/>
      <sheetName val="Penetrasyon"/>
      <sheetName val="Penetrasyon (ing)"/>
      <sheetName val="Data-GDP Worldbank"/>
      <sheetName val="uluslararasi"/>
      <sheetName val="avrupa"/>
      <sheetName val="avrupa_sıralı"/>
      <sheetName val="muhabirli"/>
      <sheetName val="website_için"/>
      <sheetName val="Sheet5"/>
      <sheetName val="Sayfa2"/>
      <sheetName val="Ciro BDDK"/>
    </sheetNames>
    <sheetDataSet>
      <sheetData sheetId="0"/>
      <sheetData sheetId="1"/>
      <sheetData sheetId="2"/>
      <sheetData sheetId="3"/>
      <sheetData sheetId="4"/>
      <sheetData sheetId="5"/>
      <sheetData sheetId="6">
        <row r="18">
          <cell r="D18">
            <v>78349590.043374449</v>
          </cell>
          <cell r="F18">
            <v>2917104.9652241701</v>
          </cell>
          <cell r="H18">
            <v>4236</v>
          </cell>
        </row>
        <row r="19">
          <cell r="D19">
            <v>20311418.337669495</v>
          </cell>
          <cell r="F19">
            <v>1976238.7852241702</v>
          </cell>
          <cell r="H19">
            <v>688</v>
          </cell>
        </row>
        <row r="20">
          <cell r="D20">
            <v>472863.13430181995</v>
          </cell>
          <cell r="F20">
            <v>84819</v>
          </cell>
          <cell r="H20">
            <v>5</v>
          </cell>
        </row>
        <row r="21">
          <cell r="D21">
            <v>2524208.2006210499</v>
          </cell>
          <cell r="F21">
            <v>328965.67936060176</v>
          </cell>
          <cell r="H21">
            <v>34</v>
          </cell>
        </row>
        <row r="22">
          <cell r="D22">
            <v>1244746.7060434152</v>
          </cell>
          <cell r="F22">
            <v>185559</v>
          </cell>
          <cell r="H22">
            <v>21</v>
          </cell>
        </row>
        <row r="23">
          <cell r="D23">
            <v>1786825.3500371117</v>
          </cell>
          <cell r="F23">
            <v>263364</v>
          </cell>
          <cell r="H23">
            <v>33</v>
          </cell>
        </row>
        <row r="24">
          <cell r="D24">
            <v>2424569.8877030774</v>
          </cell>
          <cell r="F24">
            <v>349713.94099999999</v>
          </cell>
          <cell r="H24">
            <v>13</v>
          </cell>
        </row>
        <row r="25">
          <cell r="D25">
            <v>811669.99567927036</v>
          </cell>
          <cell r="F25">
            <v>112148.00000000001</v>
          </cell>
          <cell r="H25">
            <v>5</v>
          </cell>
        </row>
        <row r="26">
          <cell r="D26">
            <v>3433598.2418067171</v>
          </cell>
          <cell r="F26">
            <v>275491</v>
          </cell>
          <cell r="H26">
            <v>180</v>
          </cell>
        </row>
        <row r="27">
          <cell r="D27">
            <v>673581.88232376392</v>
          </cell>
          <cell r="F27">
            <v>21857</v>
          </cell>
          <cell r="H27">
            <v>79</v>
          </cell>
        </row>
        <row r="28">
          <cell r="D28">
            <v>12806163.252603453</v>
          </cell>
          <cell r="F28">
            <v>403504.00000000006</v>
          </cell>
          <cell r="H28">
            <v>2000</v>
          </cell>
        </row>
        <row r="29">
          <cell r="D29">
            <v>4537294.2342676502</v>
          </cell>
          <cell r="F29">
            <v>49446</v>
          </cell>
          <cell r="H29">
            <v>3</v>
          </cell>
        </row>
        <row r="30">
          <cell r="D30">
            <v>19131875</v>
          </cell>
          <cell r="F30">
            <v>83757</v>
          </cell>
          <cell r="H30">
            <v>1170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ZET"/>
      <sheetName val="Dunya"/>
      <sheetName val="Türkiye"/>
      <sheetName val="bankalartopam_ciro_2021"/>
      <sheetName val="bankalartopam_ciro_2020"/>
      <sheetName val="Ülke bazlı"/>
      <sheetName val="Ülke bazlı_sıralı"/>
      <sheetName val="Siralama_2021"/>
      <sheetName val="Siralama_2020"/>
      <sheetName val="Factoring Turnover by Country"/>
      <sheetName val="Penetrasyon"/>
      <sheetName val="Penetrasyon (ing)"/>
      <sheetName val="Data"/>
      <sheetName val="uluslararasi"/>
      <sheetName val="muhabirli"/>
      <sheetName val="sunum_data"/>
      <sheetName val="sunum_data2"/>
      <sheetName val="avrupa"/>
      <sheetName val="avrupa_sıralı"/>
      <sheetName val="website_için"/>
      <sheetName val="Sheet5"/>
      <sheetName val="Sayfa2"/>
      <sheetName val="Ciro BDD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G13" t="str">
            <v>Çin</v>
          </cell>
          <cell r="H13">
            <v>445000</v>
          </cell>
        </row>
        <row r="14">
          <cell r="G14" t="str">
            <v>Fransa</v>
          </cell>
          <cell r="H14">
            <v>364900</v>
          </cell>
        </row>
        <row r="15">
          <cell r="G15" t="str">
            <v>İngiltere</v>
          </cell>
          <cell r="H15">
            <v>328429</v>
          </cell>
        </row>
        <row r="16">
          <cell r="G16" t="str">
            <v>Almanya</v>
          </cell>
          <cell r="H16">
            <v>309400</v>
          </cell>
        </row>
        <row r="17">
          <cell r="G17" t="str">
            <v>İtalya</v>
          </cell>
          <cell r="H17">
            <v>258350</v>
          </cell>
        </row>
        <row r="18">
          <cell r="G18" t="str">
            <v>İspanya</v>
          </cell>
          <cell r="H18">
            <v>199364</v>
          </cell>
        </row>
        <row r="19">
          <cell r="G19" t="str">
            <v>Hollanda</v>
          </cell>
          <cell r="H19">
            <v>131940</v>
          </cell>
        </row>
        <row r="20">
          <cell r="G20" t="str">
            <v>Belçika</v>
          </cell>
          <cell r="H20">
            <v>99368</v>
          </cell>
        </row>
        <row r="21">
          <cell r="G21" t="str">
            <v>Amerika</v>
          </cell>
          <cell r="H21">
            <v>94300</v>
          </cell>
        </row>
        <row r="22">
          <cell r="G22" t="str">
            <v>Polonya</v>
          </cell>
          <cell r="H22">
            <v>78950</v>
          </cell>
        </row>
        <row r="23">
          <cell r="G23" t="str">
            <v>Rusya</v>
          </cell>
          <cell r="H23">
            <v>68684</v>
          </cell>
        </row>
        <row r="24">
          <cell r="G24" t="str">
            <v>Japonya</v>
          </cell>
          <cell r="H24">
            <v>58666</v>
          </cell>
        </row>
        <row r="25">
          <cell r="G25" t="str">
            <v>Avusturalya</v>
          </cell>
          <cell r="H25">
            <v>54330</v>
          </cell>
        </row>
        <row r="26">
          <cell r="G26" t="str">
            <v>Taywan</v>
          </cell>
          <cell r="H26">
            <v>49000</v>
          </cell>
        </row>
        <row r="27">
          <cell r="G27" t="str">
            <v>Honkong</v>
          </cell>
          <cell r="H27">
            <v>44000</v>
          </cell>
        </row>
        <row r="28">
          <cell r="G28" t="str">
            <v>Portekiz</v>
          </cell>
          <cell r="H28">
            <v>34487</v>
          </cell>
        </row>
        <row r="29">
          <cell r="G29" t="str">
            <v>Avusturya</v>
          </cell>
          <cell r="H29">
            <v>30459</v>
          </cell>
        </row>
        <row r="30">
          <cell r="G30" t="str">
            <v>Şili</v>
          </cell>
          <cell r="H30">
            <v>29400</v>
          </cell>
        </row>
        <row r="31">
          <cell r="G31" t="str">
            <v>Singapur</v>
          </cell>
          <cell r="H31">
            <v>29034</v>
          </cell>
        </row>
        <row r="32">
          <cell r="G32" t="str">
            <v>İrlanda</v>
          </cell>
          <cell r="H32">
            <v>28617</v>
          </cell>
        </row>
        <row r="33">
          <cell r="G33" t="str">
            <v>Norveç</v>
          </cell>
          <cell r="H33">
            <v>28105</v>
          </cell>
        </row>
        <row r="34">
          <cell r="G34" t="str">
            <v>Finlandiya</v>
          </cell>
          <cell r="H34">
            <v>28000</v>
          </cell>
        </row>
        <row r="35">
          <cell r="G35" t="str">
            <v>Güney Afrika</v>
          </cell>
          <cell r="H35">
            <v>27905</v>
          </cell>
        </row>
        <row r="36">
          <cell r="G36" t="str">
            <v>Kore</v>
          </cell>
          <cell r="H36">
            <v>25604</v>
          </cell>
        </row>
        <row r="37">
          <cell r="G37" t="str">
            <v>Danimarka</v>
          </cell>
          <cell r="H37">
            <v>21910</v>
          </cell>
        </row>
        <row r="38">
          <cell r="G38" t="str">
            <v>İsveç</v>
          </cell>
          <cell r="H38">
            <v>21473</v>
          </cell>
        </row>
        <row r="39">
          <cell r="G39" t="str">
            <v>Brezilya</v>
          </cell>
          <cell r="H39">
            <v>20998</v>
          </cell>
        </row>
        <row r="40">
          <cell r="G40" t="str">
            <v>Yunanistan</v>
          </cell>
          <cell r="H40">
            <v>17656</v>
          </cell>
        </row>
        <row r="41">
          <cell r="G41" t="str">
            <v>Meksika</v>
          </cell>
          <cell r="H41">
            <v>16994</v>
          </cell>
        </row>
        <row r="42">
          <cell r="G42" t="str">
            <v>Türkiye</v>
          </cell>
          <cell r="H42">
            <v>15944</v>
          </cell>
        </row>
      </sheetData>
      <sheetData sheetId="8"/>
      <sheetData sheetId="9">
        <row r="13">
          <cell r="E13">
            <v>2000</v>
          </cell>
        </row>
        <row r="17">
          <cell r="E17">
            <v>5</v>
          </cell>
        </row>
        <row r="32">
          <cell r="E32">
            <v>5</v>
          </cell>
        </row>
        <row r="41">
          <cell r="E41">
            <v>12</v>
          </cell>
        </row>
        <row r="43">
          <cell r="E43">
            <v>200</v>
          </cell>
        </row>
        <row r="47">
          <cell r="E47">
            <v>34</v>
          </cell>
        </row>
        <row r="54">
          <cell r="E54">
            <v>5</v>
          </cell>
        </row>
        <row r="57">
          <cell r="D57">
            <v>78950</v>
          </cell>
          <cell r="E57">
            <v>25</v>
          </cell>
        </row>
        <row r="64">
          <cell r="E64">
            <v>17</v>
          </cell>
        </row>
        <row r="67">
          <cell r="E67">
            <v>79</v>
          </cell>
        </row>
        <row r="68">
          <cell r="E68">
            <v>19</v>
          </cell>
        </row>
        <row r="69">
          <cell r="E69">
            <v>46</v>
          </cell>
        </row>
        <row r="70">
          <cell r="D70">
            <v>2118041</v>
          </cell>
          <cell r="E70">
            <v>711</v>
          </cell>
        </row>
        <row r="80">
          <cell r="D80">
            <v>97000</v>
          </cell>
          <cell r="E80">
            <v>323</v>
          </cell>
        </row>
        <row r="93">
          <cell r="D93">
            <v>86048.45</v>
          </cell>
        </row>
        <row r="95">
          <cell r="D95">
            <v>3069131.45</v>
          </cell>
          <cell r="E95">
            <v>4193</v>
          </cell>
        </row>
      </sheetData>
      <sheetData sheetId="10">
        <row r="17">
          <cell r="L17" t="str">
            <v>Faktoring Cirosu/ GSMH (%)</v>
          </cell>
        </row>
        <row r="18">
          <cell r="J18" t="str">
            <v>Dünya</v>
          </cell>
          <cell r="L18">
            <v>3.6168450318749039E-2</v>
          </cell>
        </row>
        <row r="19">
          <cell r="J19" t="str">
            <v>Avrupa</v>
          </cell>
          <cell r="L19">
            <v>9.5767548569334823E-2</v>
          </cell>
        </row>
        <row r="20">
          <cell r="J20" t="str">
            <v>Belçika</v>
          </cell>
          <cell r="L20">
            <v>0.18759492370846123</v>
          </cell>
        </row>
        <row r="21">
          <cell r="J21" t="str">
            <v>İngiltere</v>
          </cell>
          <cell r="L21">
            <v>0.1167123353207624</v>
          </cell>
        </row>
        <row r="22">
          <cell r="J22" t="str">
            <v>İspanya</v>
          </cell>
          <cell r="L22">
            <v>0.15841116887272144</v>
          </cell>
        </row>
        <row r="23">
          <cell r="J23" t="str">
            <v>İtalya</v>
          </cell>
          <cell r="L23">
            <v>0.13933241298365226</v>
          </cell>
        </row>
        <row r="24">
          <cell r="J24" t="str">
            <v>Fransa</v>
          </cell>
          <cell r="L24">
            <v>0.14068190041289566</v>
          </cell>
        </row>
        <row r="25">
          <cell r="J25" t="str">
            <v>Hollanda</v>
          </cell>
          <cell r="L25">
            <v>0.14677899232617819</v>
          </cell>
        </row>
        <row r="26">
          <cell r="J26" t="str">
            <v>Polonya</v>
          </cell>
          <cell r="L26">
            <v>0.13264758542868199</v>
          </cell>
        </row>
        <row r="27">
          <cell r="J27" t="str">
            <v>Almanya</v>
          </cell>
          <cell r="L27">
            <v>8.297084023043301E-2</v>
          </cell>
        </row>
        <row r="28">
          <cell r="J28" t="str">
            <v>Türkiye</v>
          </cell>
          <cell r="L28">
            <v>2.2147927929316334E-2</v>
          </cell>
        </row>
        <row r="29">
          <cell r="J29" t="str">
            <v>Çin</v>
          </cell>
          <cell r="L29">
            <v>2.8417769243165227E-2</v>
          </cell>
        </row>
        <row r="30">
          <cell r="J30" t="str">
            <v>Japonya</v>
          </cell>
          <cell r="L30">
            <v>1.3456262520914922E-2</v>
          </cell>
        </row>
        <row r="31">
          <cell r="J31" t="str">
            <v>ABD</v>
          </cell>
          <cell r="L31">
            <v>9.0146750807745674E-3</v>
          </cell>
        </row>
      </sheetData>
      <sheetData sheetId="11">
        <row r="17">
          <cell r="L17" t="str">
            <v>Factoring Volume/ GDP (%)</v>
          </cell>
        </row>
        <row r="18">
          <cell r="J18" t="str">
            <v>World</v>
          </cell>
          <cell r="L18">
            <v>3.6168450318749039E-2</v>
          </cell>
        </row>
        <row r="19">
          <cell r="J19" t="str">
            <v>Europe</v>
          </cell>
          <cell r="L19">
            <v>9.5767548569334823E-2</v>
          </cell>
        </row>
        <row r="20">
          <cell r="J20" t="str">
            <v>Belgium</v>
          </cell>
          <cell r="L20">
            <v>0.18759492370846123</v>
          </cell>
        </row>
        <row r="21">
          <cell r="J21" t="str">
            <v>UK</v>
          </cell>
          <cell r="L21">
            <v>0.1167123353207624</v>
          </cell>
        </row>
        <row r="22">
          <cell r="J22" t="str">
            <v>Spain</v>
          </cell>
          <cell r="L22">
            <v>0.15841116887272144</v>
          </cell>
        </row>
        <row r="23">
          <cell r="J23" t="str">
            <v>Italy</v>
          </cell>
          <cell r="L23">
            <v>0.13933241298365226</v>
          </cell>
        </row>
        <row r="24">
          <cell r="J24" t="str">
            <v>France</v>
          </cell>
          <cell r="L24">
            <v>0.14068190041289566</v>
          </cell>
        </row>
        <row r="25">
          <cell r="J25" t="str">
            <v>Holland</v>
          </cell>
          <cell r="L25">
            <v>0.14677899232617819</v>
          </cell>
        </row>
        <row r="26">
          <cell r="J26" t="str">
            <v>Poland</v>
          </cell>
          <cell r="L26">
            <v>0.13264758542868199</v>
          </cell>
        </row>
        <row r="27">
          <cell r="J27" t="str">
            <v>Germany</v>
          </cell>
          <cell r="L27">
            <v>8.297084023043301E-2</v>
          </cell>
        </row>
        <row r="28">
          <cell r="J28" t="str">
            <v>Turkey</v>
          </cell>
          <cell r="L28">
            <v>2.2147927929316334E-2</v>
          </cell>
        </row>
        <row r="29">
          <cell r="J29" t="str">
            <v>China</v>
          </cell>
          <cell r="L29">
            <v>2.8417769243165227E-2</v>
          </cell>
        </row>
        <row r="30">
          <cell r="J30" t="str">
            <v>Japan</v>
          </cell>
          <cell r="L30">
            <v>1.3456262520914922E-2</v>
          </cell>
        </row>
        <row r="31">
          <cell r="J31" t="str">
            <v>USA</v>
          </cell>
          <cell r="L31">
            <v>9.0146750807745674E-3</v>
          </cell>
        </row>
      </sheetData>
      <sheetData sheetId="12">
        <row r="22">
          <cell r="E22">
            <v>599879025377.50977</v>
          </cell>
        </row>
        <row r="45">
          <cell r="E45">
            <v>17734062645371.375</v>
          </cell>
        </row>
        <row r="60">
          <cell r="E60">
            <v>4223116205968.9243</v>
          </cell>
        </row>
        <row r="70">
          <cell r="E70">
            <v>25046912741672.371</v>
          </cell>
        </row>
        <row r="75">
          <cell r="E75">
            <v>1425276586282.9229</v>
          </cell>
        </row>
        <row r="82">
          <cell r="E82">
            <v>2937472757953.4414</v>
          </cell>
        </row>
        <row r="86">
          <cell r="E86">
            <v>3186859739185.0244</v>
          </cell>
        </row>
        <row r="121">
          <cell r="E121">
            <v>2099880198258.8811</v>
          </cell>
        </row>
        <row r="124">
          <cell r="E124">
            <v>4937421880461.5479</v>
          </cell>
        </row>
        <row r="181">
          <cell r="E181">
            <v>1018007056949.5961</v>
          </cell>
        </row>
        <row r="195">
          <cell r="E195">
            <v>674048266397.36914</v>
          </cell>
        </row>
        <row r="249">
          <cell r="E249">
            <v>815271751724.42297</v>
          </cell>
        </row>
        <row r="256">
          <cell r="E256">
            <v>22996100000000</v>
          </cell>
        </row>
        <row r="264">
          <cell r="E264">
            <v>96100091004540.937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O43"/>
  <sheetViews>
    <sheetView showGridLines="0" tabSelected="1" zoomScale="85" zoomScaleNormal="85" workbookViewId="0">
      <selection activeCell="S22" sqref="S22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1406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8" x14ac:dyDescent="0.25">
      <c r="B1" s="25">
        <v>2021</v>
      </c>
      <c r="C1" s="23"/>
      <c r="D1" s="26" t="s">
        <v>43</v>
      </c>
      <c r="Y1">
        <v>1.1399999999999999</v>
      </c>
    </row>
    <row r="7" spans="2:28" x14ac:dyDescent="0.25">
      <c r="Z7" s="27"/>
    </row>
    <row r="8" spans="2:28" x14ac:dyDescent="0.25">
      <c r="AB8" s="28"/>
    </row>
    <row r="9" spans="2:28" x14ac:dyDescent="0.25">
      <c r="AB9" s="28"/>
    </row>
    <row r="10" spans="2:28" x14ac:dyDescent="0.25">
      <c r="AB10" s="28"/>
    </row>
    <row r="11" spans="2:28" x14ac:dyDescent="0.25">
      <c r="AB11" s="28"/>
    </row>
    <row r="12" spans="2:28" x14ac:dyDescent="0.25">
      <c r="AB12" s="28"/>
    </row>
    <row r="13" spans="2:28" x14ac:dyDescent="0.25">
      <c r="AB13" s="28"/>
    </row>
    <row r="14" spans="2:28" x14ac:dyDescent="0.25">
      <c r="AB14" s="28"/>
    </row>
    <row r="15" spans="2:28" x14ac:dyDescent="0.25">
      <c r="AB15" s="28"/>
    </row>
    <row r="16" spans="2:28" x14ac:dyDescent="0.25">
      <c r="AB16" s="28"/>
    </row>
    <row r="17" spans="2:32" ht="45" x14ac:dyDescent="0.25">
      <c r="B17" s="1">
        <v>2021</v>
      </c>
      <c r="D17" s="23" t="s">
        <v>17</v>
      </c>
      <c r="E17" s="3"/>
      <c r="F17" s="2" t="s">
        <v>1</v>
      </c>
      <c r="G17" s="2"/>
      <c r="H17" s="32" t="s">
        <v>44</v>
      </c>
      <c r="I17" s="2"/>
      <c r="J17" s="2"/>
      <c r="L17" s="2" t="s">
        <v>35</v>
      </c>
      <c r="P17" s="14"/>
      <c r="Q17" s="14"/>
      <c r="R17" s="14"/>
      <c r="S17" s="4"/>
      <c r="U17" s="5"/>
      <c r="W17" s="4"/>
      <c r="Y17" s="5"/>
      <c r="AB17" s="28"/>
    </row>
    <row r="18" spans="2:32" x14ac:dyDescent="0.25">
      <c r="B18" t="s">
        <v>4</v>
      </c>
      <c r="D18" s="6">
        <f>[2]Data!E264/1000000/1.1325</f>
        <v>84856592.498490885</v>
      </c>
      <c r="E18" s="7"/>
      <c r="F18" s="6">
        <f>'[2]Factoring Turnover by Country'!D95</f>
        <v>3069131.45</v>
      </c>
      <c r="G18" s="7"/>
      <c r="H18" s="7">
        <f>'[2]Factoring Turnover by Country'!E95</f>
        <v>4193</v>
      </c>
      <c r="J18" t="s">
        <v>4</v>
      </c>
      <c r="L18" s="8">
        <f>+F18/D18</f>
        <v>3.6168450318749039E-2</v>
      </c>
      <c r="N18" s="9"/>
      <c r="S18" s="10"/>
      <c r="U18" s="7"/>
      <c r="X18" s="7"/>
      <c r="Y18" s="7"/>
      <c r="AB18" s="28"/>
    </row>
    <row r="19" spans="2:32" x14ac:dyDescent="0.25">
      <c r="B19" t="s">
        <v>5</v>
      </c>
      <c r="D19" s="6">
        <f>[2]Data!E70/1000000/1.1325</f>
        <v>22116479.242094807</v>
      </c>
      <c r="E19" s="7"/>
      <c r="F19" s="6">
        <f>'[2]Factoring Turnover by Country'!D70</f>
        <v>2118041</v>
      </c>
      <c r="G19" s="6">
        <f>'[2]Factoring Turnover by Country'!E68</f>
        <v>19</v>
      </c>
      <c r="H19" s="6">
        <f>'[2]Factoring Turnover by Country'!E70</f>
        <v>711</v>
      </c>
      <c r="J19" t="s">
        <v>5</v>
      </c>
      <c r="L19" s="8">
        <f>+F19/D19</f>
        <v>9.5767548569334823E-2</v>
      </c>
      <c r="N19" s="9"/>
      <c r="S19" s="10"/>
      <c r="U19" s="7"/>
      <c r="X19" s="7"/>
      <c r="Y19" s="7"/>
      <c r="AA19" s="7"/>
      <c r="AB19" s="28"/>
      <c r="AC19" s="7"/>
      <c r="AE19" s="8"/>
      <c r="AF19" s="8"/>
    </row>
    <row r="20" spans="2:32" x14ac:dyDescent="0.25">
      <c r="B20" t="s">
        <v>6</v>
      </c>
      <c r="D20" s="6">
        <f>[2]Data!E22/1000000/1.1325</f>
        <v>529694.50364460016</v>
      </c>
      <c r="E20" s="11"/>
      <c r="F20" s="6">
        <f>VLOOKUP(B20,[2]Siralama_2021!$G$13:$H$41,2,0)</f>
        <v>99368</v>
      </c>
      <c r="G20" s="7"/>
      <c r="H20" s="6">
        <f>'[2]Factoring Turnover by Country'!E32</f>
        <v>5</v>
      </c>
      <c r="J20" t="s">
        <v>6</v>
      </c>
      <c r="L20" s="8">
        <f>+F20/D20</f>
        <v>0.18759492370846123</v>
      </c>
      <c r="N20" s="9"/>
      <c r="S20" s="10"/>
      <c r="U20" s="7"/>
      <c r="X20" s="7"/>
      <c r="Y20" s="7"/>
      <c r="AA20" s="7"/>
      <c r="AB20" s="28"/>
      <c r="AC20" s="7"/>
      <c r="AE20" s="8"/>
      <c r="AF20" s="8"/>
    </row>
    <row r="21" spans="2:32" x14ac:dyDescent="0.25">
      <c r="B21" t="s">
        <v>7</v>
      </c>
      <c r="D21" s="6">
        <f>[2]Data!E86/1000000/1.1325</f>
        <v>2814004.1847108384</v>
      </c>
      <c r="E21" s="7"/>
      <c r="F21" s="6">
        <f>VLOOKUP(B21,[2]Siralama_2021!$G$13:$H$41,2,0)</f>
        <v>328429</v>
      </c>
      <c r="G21" s="7"/>
      <c r="H21" s="6">
        <f>'[2]Factoring Turnover by Country'!E69</f>
        <v>46</v>
      </c>
      <c r="J21" t="s">
        <v>7</v>
      </c>
      <c r="L21" s="8">
        <f>+F21/D21</f>
        <v>0.1167123353207624</v>
      </c>
      <c r="N21" s="9"/>
      <c r="S21" s="10"/>
      <c r="U21" s="7"/>
      <c r="X21" s="7"/>
      <c r="Y21" s="7"/>
      <c r="AA21" s="7"/>
      <c r="AB21" s="28"/>
      <c r="AC21" s="7"/>
      <c r="AE21" s="8"/>
      <c r="AF21" s="8"/>
    </row>
    <row r="22" spans="2:32" x14ac:dyDescent="0.25">
      <c r="B22" t="s">
        <v>8</v>
      </c>
      <c r="D22" s="6">
        <f>[2]Data!E75/1000000/1.1325</f>
        <v>1258522.3719937508</v>
      </c>
      <c r="E22" s="7"/>
      <c r="F22" s="6">
        <f>VLOOKUP(B22,[2]Siralama_2021!$G$13:$H$41,2,0)</f>
        <v>199364</v>
      </c>
      <c r="G22" s="7"/>
      <c r="H22" s="6">
        <f>'[2]Factoring Turnover by Country'!E64</f>
        <v>17</v>
      </c>
      <c r="J22" t="s">
        <v>8</v>
      </c>
      <c r="L22" s="8">
        <f t="shared" ref="L22:L31" si="0">+F22/D22</f>
        <v>0.15841116887272144</v>
      </c>
      <c r="N22" s="9"/>
      <c r="S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9</v>
      </c>
      <c r="D23" s="6">
        <f>[2]Data!E121/1000000/1.1325</f>
        <v>1854198.8505597182</v>
      </c>
      <c r="E23" s="7"/>
      <c r="F23" s="6">
        <f>VLOOKUP(B23,[2]Siralama_2021!$G$13:$H$41,2,0)</f>
        <v>258350</v>
      </c>
      <c r="G23" s="7"/>
      <c r="H23" s="6">
        <f>'[2]Factoring Turnover by Country'!E47</f>
        <v>34</v>
      </c>
      <c r="J23" t="s">
        <v>9</v>
      </c>
      <c r="L23" s="8">
        <f>+F23/D23</f>
        <v>0.13933241298365226</v>
      </c>
      <c r="N23" s="9"/>
      <c r="S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10</v>
      </c>
      <c r="D24" s="6">
        <f>[2]Data!E82/1000000/1.1325</f>
        <v>2593794.929760213</v>
      </c>
      <c r="E24" s="7"/>
      <c r="F24" s="6">
        <f>VLOOKUP(B24,[2]Siralama_2021!$G$13:$H$41,2,0)</f>
        <v>364900</v>
      </c>
      <c r="G24" s="7"/>
      <c r="H24" s="6">
        <f>'[2]Factoring Turnover by Country'!E41</f>
        <v>12</v>
      </c>
      <c r="J24" t="s">
        <v>10</v>
      </c>
      <c r="L24" s="8">
        <f>+F24/D24</f>
        <v>0.14068190041289566</v>
      </c>
      <c r="N24" s="9"/>
      <c r="S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11</v>
      </c>
      <c r="D25" s="6">
        <f>[2]Data!E181/1000000/1.1325</f>
        <v>898902.47854268958</v>
      </c>
      <c r="E25" s="7"/>
      <c r="F25" s="6">
        <f>VLOOKUP(B25,[2]Siralama_2021!$G$13:$H$41,2,0)</f>
        <v>131940</v>
      </c>
      <c r="G25" s="7"/>
      <c r="H25" s="6">
        <f>'[2]Factoring Turnover by Country'!E54</f>
        <v>5</v>
      </c>
      <c r="J25" t="s">
        <v>11</v>
      </c>
      <c r="L25" s="8">
        <f t="shared" si="0"/>
        <v>0.14677899232617819</v>
      </c>
      <c r="N25" s="9"/>
      <c r="S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46</v>
      </c>
      <c r="D26" s="6">
        <f>[2]Data!E195/1000000/1.1325</f>
        <v>595186.10719414486</v>
      </c>
      <c r="E26" s="7"/>
      <c r="F26" s="6">
        <f>'[2]Factoring Turnover by Country'!D57</f>
        <v>78950</v>
      </c>
      <c r="G26" s="7"/>
      <c r="H26" s="6">
        <f>'[2]Factoring Turnover by Country'!E57</f>
        <v>25</v>
      </c>
      <c r="J26" t="s">
        <v>46</v>
      </c>
      <c r="L26" s="8">
        <f>+F26/D26</f>
        <v>0.13264758542868199</v>
      </c>
      <c r="N26" s="9"/>
      <c r="S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12</v>
      </c>
      <c r="D27" s="6">
        <f>[2]Data!E60/1000000/1.1325</f>
        <v>3729020.9324228908</v>
      </c>
      <c r="E27" s="7"/>
      <c r="F27" s="6">
        <f>VLOOKUP(B27,[2]Siralama_2021!$G$13:$H$41,2,0)</f>
        <v>309400</v>
      </c>
      <c r="G27" s="7"/>
      <c r="H27" s="6">
        <f>'[2]Factoring Turnover by Country'!E43</f>
        <v>200</v>
      </c>
      <c r="J27" t="s">
        <v>12</v>
      </c>
      <c r="L27" s="8">
        <f t="shared" si="0"/>
        <v>8.297084023043301E-2</v>
      </c>
      <c r="N27" s="9"/>
      <c r="S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13</v>
      </c>
      <c r="D28" s="6">
        <f>[2]Data!E249/1000000/1.1325</f>
        <v>719886.75648955675</v>
      </c>
      <c r="E28" s="7"/>
      <c r="F28" s="6">
        <f>VLOOKUP(B28,[2]Siralama_2021!$G$13:$H$42,2,0)</f>
        <v>15944</v>
      </c>
      <c r="G28" s="7"/>
      <c r="H28" s="6">
        <f>'[2]Factoring Turnover by Country'!E67</f>
        <v>79</v>
      </c>
      <c r="J28" t="s">
        <v>13</v>
      </c>
      <c r="L28" s="8">
        <f t="shared" si="0"/>
        <v>2.2147927929316334E-2</v>
      </c>
      <c r="N28" s="9"/>
      <c r="S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14</v>
      </c>
      <c r="D29" s="6">
        <f>[2]Data!E45/1000000/1.1325</f>
        <v>15659216.463904083</v>
      </c>
      <c r="E29" s="7"/>
      <c r="F29" s="6">
        <f>VLOOKUP(B29,[2]Siralama_2021!$G$13:$H$41,2,0)</f>
        <v>445000</v>
      </c>
      <c r="G29" s="7"/>
      <c r="H29" s="6">
        <f>'[2]Factoring Turnover by Country'!E13</f>
        <v>2000</v>
      </c>
      <c r="J29" t="s">
        <v>14</v>
      </c>
      <c r="L29" s="8">
        <f t="shared" si="0"/>
        <v>2.8417769243165227E-2</v>
      </c>
      <c r="N29" s="9"/>
      <c r="S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15</v>
      </c>
      <c r="D30" s="6">
        <f>[2]Data!E124/1000000/1.1325</f>
        <v>4359754.4198335959</v>
      </c>
      <c r="E30" s="7"/>
      <c r="F30" s="6">
        <f>VLOOKUP(B30,[2]Siralama_2021!$G$13:$H$41,2,0)</f>
        <v>58666</v>
      </c>
      <c r="G30" s="7"/>
      <c r="H30" s="6">
        <f>'[2]Factoring Turnover by Country'!E17</f>
        <v>5</v>
      </c>
      <c r="J30" t="s">
        <v>15</v>
      </c>
      <c r="L30" s="8">
        <f t="shared" si="0"/>
        <v>1.3456262520914922E-2</v>
      </c>
      <c r="N30" s="9"/>
      <c r="S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16</v>
      </c>
      <c r="D31" s="6">
        <f>[2]Data!E256/1000000/1.1325</f>
        <v>20305607.064017657</v>
      </c>
      <c r="E31" s="7"/>
      <c r="F31" s="6">
        <f>'[2]Factoring Turnover by Country'!D80+'[2]Factoring Turnover by Country'!D93</f>
        <v>183048.45</v>
      </c>
      <c r="G31" s="7"/>
      <c r="H31" s="6">
        <f>'[2]Factoring Turnover by Country'!E80</f>
        <v>323</v>
      </c>
      <c r="J31" t="s">
        <v>16</v>
      </c>
      <c r="L31" s="8">
        <f t="shared" si="0"/>
        <v>9.0146750807745674E-3</v>
      </c>
      <c r="N31" s="9"/>
      <c r="S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N32" s="9"/>
      <c r="S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4" spans="2:41" ht="9" customHeight="1" x14ac:dyDescent="0.25"/>
    <row r="35" spans="2:41" ht="24" customHeight="1" x14ac:dyDescent="0.25">
      <c r="B35" s="29" t="s">
        <v>45</v>
      </c>
      <c r="H35" s="13"/>
      <c r="I35" s="13"/>
      <c r="J35" s="15"/>
      <c r="K35" s="15"/>
      <c r="N35" s="15"/>
      <c r="AA35" s="16"/>
      <c r="AF35" s="16"/>
      <c r="AH35" s="13"/>
      <c r="AK35" s="13"/>
      <c r="AO35" s="17"/>
    </row>
    <row r="36" spans="2:41" ht="48" customHeight="1" x14ac:dyDescent="0.25"/>
    <row r="37" spans="2:41" ht="48.75" customHeight="1" x14ac:dyDescent="0.3">
      <c r="B37" s="18">
        <f>+D18/1000</f>
        <v>84856.592498490878</v>
      </c>
      <c r="C37" s="19"/>
      <c r="D37" s="18">
        <f>+D19/1000</f>
        <v>22116.479242094807</v>
      </c>
      <c r="E37" s="18"/>
      <c r="F37" s="18">
        <f>+D20/1000</f>
        <v>529.69450364460022</v>
      </c>
      <c r="G37" s="18"/>
      <c r="H37" s="18">
        <f>+D21/1000</f>
        <v>2814.0041847108382</v>
      </c>
      <c r="I37" s="18"/>
      <c r="J37" s="18">
        <f>+D22/1000</f>
        <v>1258.5223719937508</v>
      </c>
      <c r="K37" s="18"/>
      <c r="L37" s="18">
        <f>+D23/1000</f>
        <v>1854.1988505597183</v>
      </c>
      <c r="M37" s="18"/>
      <c r="N37" s="18">
        <f>+D24/1000</f>
        <v>2593.7949297602131</v>
      </c>
      <c r="O37" s="18"/>
      <c r="P37" s="18">
        <f>D25/1000</f>
        <v>898.90247854268955</v>
      </c>
      <c r="Q37" s="18">
        <f>D26/1000</f>
        <v>595.18610719414482</v>
      </c>
      <c r="R37" s="18"/>
      <c r="S37" s="18">
        <f>+D27/1000</f>
        <v>3729.0209324228908</v>
      </c>
      <c r="T37" s="18"/>
      <c r="U37" s="18">
        <f>+D28/1000</f>
        <v>719.88675648955677</v>
      </c>
      <c r="V37" s="18"/>
      <c r="W37" s="18">
        <f>+D29/1000</f>
        <v>15659.216463904082</v>
      </c>
      <c r="X37" s="18"/>
      <c r="Y37" s="18">
        <f>D30/1000</f>
        <v>4359.7544198335954</v>
      </c>
      <c r="Z37" s="18">
        <f>+D31/1000</f>
        <v>20305.607064017659</v>
      </c>
    </row>
    <row r="40" spans="2:41" ht="15.75" x14ac:dyDescent="0.25">
      <c r="B40" s="29" t="s">
        <v>37</v>
      </c>
    </row>
    <row r="41" spans="2:41" ht="44.25" customHeight="1" x14ac:dyDescent="0.3">
      <c r="B41" s="18">
        <f>+H18</f>
        <v>4193</v>
      </c>
      <c r="C41" s="19"/>
      <c r="D41" s="18">
        <f>+H19</f>
        <v>711</v>
      </c>
      <c r="E41" s="18"/>
      <c r="F41" s="18">
        <f>+H20</f>
        <v>5</v>
      </c>
      <c r="G41" s="18"/>
      <c r="H41" s="18">
        <f>+H21</f>
        <v>46</v>
      </c>
      <c r="I41" s="18"/>
      <c r="J41" s="18">
        <f>+H22</f>
        <v>17</v>
      </c>
      <c r="K41" s="18"/>
      <c r="L41" s="18">
        <f>+H23</f>
        <v>34</v>
      </c>
      <c r="M41" s="18"/>
      <c r="N41" s="18">
        <f>+H24</f>
        <v>12</v>
      </c>
      <c r="O41" s="18"/>
      <c r="P41" s="18">
        <f>H25</f>
        <v>5</v>
      </c>
      <c r="Q41" s="18">
        <f>H26</f>
        <v>25</v>
      </c>
      <c r="R41" s="18"/>
      <c r="S41" s="18">
        <f>+H27</f>
        <v>200</v>
      </c>
      <c r="T41" s="18"/>
      <c r="U41" s="18">
        <f>+H28</f>
        <v>79</v>
      </c>
      <c r="V41" s="18"/>
      <c r="W41" s="18">
        <f>H29</f>
        <v>2000</v>
      </c>
      <c r="X41" s="18"/>
      <c r="Y41" s="18">
        <f>H30</f>
        <v>5</v>
      </c>
      <c r="Z41" s="18">
        <f>H31</f>
        <v>323</v>
      </c>
    </row>
    <row r="42" spans="2:41" ht="20.25" x14ac:dyDescent="0.35">
      <c r="B42" s="20" t="s">
        <v>4</v>
      </c>
      <c r="C42" s="20"/>
      <c r="D42" s="20" t="s">
        <v>5</v>
      </c>
      <c r="E42" s="20"/>
      <c r="F42" s="20" t="s">
        <v>6</v>
      </c>
      <c r="G42" s="20"/>
      <c r="H42" s="20" t="s">
        <v>7</v>
      </c>
      <c r="I42" s="20"/>
      <c r="J42" s="20" t="s">
        <v>8</v>
      </c>
      <c r="K42" s="20"/>
      <c r="L42" s="20" t="s">
        <v>9</v>
      </c>
      <c r="M42" s="20"/>
      <c r="N42" s="20" t="s">
        <v>10</v>
      </c>
      <c r="O42" s="20"/>
      <c r="P42" s="20" t="s">
        <v>11</v>
      </c>
      <c r="Q42" s="20" t="s">
        <v>46</v>
      </c>
      <c r="R42" s="20"/>
      <c r="S42" s="20" t="s">
        <v>12</v>
      </c>
      <c r="T42" s="20"/>
      <c r="U42" s="20" t="s">
        <v>13</v>
      </c>
      <c r="V42" s="20"/>
      <c r="W42" s="20" t="s">
        <v>14</v>
      </c>
      <c r="X42" s="20"/>
      <c r="Y42" s="20" t="s">
        <v>15</v>
      </c>
      <c r="Z42" s="20" t="s">
        <v>16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P27" sqref="P27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2017</v>
      </c>
    </row>
    <row r="2" spans="2:14" x14ac:dyDescent="0.25">
      <c r="B2" s="22" t="s">
        <v>18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2017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v>80683787.437857822</v>
      </c>
      <c r="E18" s="7"/>
      <c r="F18" s="7">
        <v>3117437.5714534023</v>
      </c>
      <c r="G18" s="7"/>
      <c r="H18" s="7">
        <v>7357</v>
      </c>
      <c r="J18" t="s">
        <v>22</v>
      </c>
      <c r="L18" s="8">
        <v>3.8637719800330823E-2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v>21011736.803245489</v>
      </c>
      <c r="E19" s="7"/>
      <c r="F19" s="7">
        <v>2041986.6769802002</v>
      </c>
      <c r="G19" s="7"/>
      <c r="H19" s="7">
        <v>646</v>
      </c>
      <c r="J19" t="s">
        <v>23</v>
      </c>
      <c r="L19" s="8">
        <v>9.7183145596264731E-2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v>492681.28304924787</v>
      </c>
      <c r="E20" s="11"/>
      <c r="F20" s="7">
        <v>83555.271800000002</v>
      </c>
      <c r="G20" s="7"/>
      <c r="H20" s="7">
        <v>5</v>
      </c>
      <c r="J20" t="s">
        <v>24</v>
      </c>
      <c r="L20" s="8">
        <v>0.16959294918383963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v>2622433.9596041618</v>
      </c>
      <c r="E21" s="7"/>
      <c r="F21" s="7">
        <v>389047.14799999999</v>
      </c>
      <c r="G21" s="7"/>
      <c r="H21" s="7">
        <v>38</v>
      </c>
      <c r="J21" t="s">
        <v>25</v>
      </c>
      <c r="L21" s="8">
        <v>0.14835345865438837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v>1311320.0155159885</v>
      </c>
      <c r="E22" s="7"/>
      <c r="F22" s="7">
        <v>175521.1416</v>
      </c>
      <c r="G22" s="7"/>
      <c r="H22" s="7">
        <v>22</v>
      </c>
      <c r="J22" t="s">
        <v>26</v>
      </c>
      <c r="L22" s="8">
        <v>0.13385073019794835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v>1934797.9374113267</v>
      </c>
      <c r="E23" s="7"/>
      <c r="F23" s="7">
        <v>274059.51579999999</v>
      </c>
      <c r="G23" s="7"/>
      <c r="H23" s="7">
        <v>3</v>
      </c>
      <c r="J23" t="s">
        <v>27</v>
      </c>
      <c r="L23" s="8">
        <v>0.14164761627081296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v>2582501.3072164156</v>
      </c>
      <c r="E24" s="7"/>
      <c r="F24" s="7">
        <v>348905.43939999997</v>
      </c>
      <c r="G24" s="7"/>
      <c r="H24" s="7">
        <v>12</v>
      </c>
      <c r="J24" t="s">
        <v>28</v>
      </c>
      <c r="L24" s="8">
        <v>0.13510368355866292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v>826200.28250112699</v>
      </c>
      <c r="E25" s="7"/>
      <c r="F25" s="7">
        <v>107637.6574</v>
      </c>
      <c r="G25" s="7"/>
      <c r="H25" s="7">
        <v>5</v>
      </c>
      <c r="J25" t="s">
        <v>29</v>
      </c>
      <c r="L25" s="8">
        <v>0.13028034446339368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v>3677439.1297766031</v>
      </c>
      <c r="E26" s="7"/>
      <c r="F26" s="7">
        <v>278870.83258019999</v>
      </c>
      <c r="G26" s="7"/>
      <c r="H26" s="7">
        <v>190</v>
      </c>
      <c r="J26" t="s">
        <v>30</v>
      </c>
      <c r="L26" s="8">
        <v>7.5832888795399539E-2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v>851102.41111811623</v>
      </c>
      <c r="E27" s="7"/>
      <c r="F27" s="7">
        <v>41483.084999999999</v>
      </c>
      <c r="G27" s="7"/>
      <c r="H27" s="7">
        <v>72</v>
      </c>
      <c r="J27" t="s">
        <v>31</v>
      </c>
      <c r="L27" s="8">
        <v>4.8740415322643192E-2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v>12237700.479375036</v>
      </c>
      <c r="E28" s="7"/>
      <c r="F28" s="7">
        <v>486562.87483720208</v>
      </c>
      <c r="G28" s="7"/>
      <c r="H28" s="7">
        <v>5000</v>
      </c>
      <c r="J28" t="s">
        <v>32</v>
      </c>
      <c r="L28" s="8">
        <v>3.9759338419602358E-2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v>4872136.9455075869</v>
      </c>
      <c r="E29" s="7"/>
      <c r="F29" s="7">
        <v>44733.343200000003</v>
      </c>
      <c r="G29" s="7"/>
      <c r="H29" s="7">
        <v>3</v>
      </c>
      <c r="J29" t="s">
        <v>33</v>
      </c>
      <c r="L29" s="8">
        <v>9.1814626108256102E-3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v>19390604</v>
      </c>
      <c r="E30" s="7"/>
      <c r="F30" s="7">
        <v>104382.59999999999</v>
      </c>
      <c r="G30" s="7"/>
      <c r="H30" s="7">
        <v>700</v>
      </c>
      <c r="J30" t="s">
        <v>34</v>
      </c>
      <c r="L30" s="8">
        <v>5.3831536139874753E-3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80683.787437857827</v>
      </c>
      <c r="C36" s="19"/>
      <c r="D36" s="18">
        <v>21011.736803245487</v>
      </c>
      <c r="E36" s="18"/>
      <c r="F36" s="18">
        <v>492.6812830492479</v>
      </c>
      <c r="G36" s="18"/>
      <c r="H36" s="18">
        <v>2622.4339596041618</v>
      </c>
      <c r="I36" s="18"/>
      <c r="J36" s="18">
        <v>1311.3200155159884</v>
      </c>
      <c r="K36" s="18"/>
      <c r="L36" s="18">
        <v>1934.7979374113268</v>
      </c>
      <c r="M36" s="18"/>
      <c r="N36" s="18">
        <v>2582.5013072164156</v>
      </c>
      <c r="O36" s="18"/>
      <c r="P36" s="18">
        <v>826.20028250112694</v>
      </c>
      <c r="Q36" s="18">
        <v>3677.4391297766033</v>
      </c>
      <c r="R36" s="18"/>
      <c r="S36" s="18">
        <v>851.10241111811627</v>
      </c>
      <c r="T36" s="18"/>
      <c r="U36" s="18">
        <v>12237.700479375037</v>
      </c>
      <c r="V36" s="18"/>
      <c r="W36" s="18">
        <v>4872.1369455075874</v>
      </c>
      <c r="X36" s="18">
        <v>19390.603999999999</v>
      </c>
    </row>
    <row r="40" spans="2:39" ht="48.75" customHeight="1" x14ac:dyDescent="0.3">
      <c r="B40" s="18">
        <v>7357</v>
      </c>
      <c r="C40" s="19"/>
      <c r="D40" s="18">
        <v>646</v>
      </c>
      <c r="E40" s="18"/>
      <c r="F40" s="18">
        <v>5</v>
      </c>
      <c r="G40" s="18"/>
      <c r="H40" s="18">
        <v>38</v>
      </c>
      <c r="I40" s="18"/>
      <c r="J40" s="18">
        <v>22</v>
      </c>
      <c r="K40" s="18"/>
      <c r="L40" s="18">
        <v>3</v>
      </c>
      <c r="M40" s="18"/>
      <c r="N40" s="18">
        <v>12</v>
      </c>
      <c r="O40" s="18"/>
      <c r="P40" s="18">
        <v>5</v>
      </c>
      <c r="Q40" s="18">
        <v>190</v>
      </c>
      <c r="R40" s="18"/>
      <c r="S40" s="18">
        <v>72</v>
      </c>
      <c r="T40" s="18"/>
      <c r="U40" s="18">
        <v>5000</v>
      </c>
      <c r="V40" s="18"/>
      <c r="W40" s="18">
        <v>3</v>
      </c>
      <c r="X40" s="18">
        <v>700</v>
      </c>
    </row>
    <row r="41" spans="2:39" ht="20.25" x14ac:dyDescent="0.35">
      <c r="B41" s="20" t="s">
        <v>22</v>
      </c>
      <c r="C41" s="20"/>
      <c r="D41" s="20" t="s">
        <v>23</v>
      </c>
      <c r="E41" s="20"/>
      <c r="F41" s="20" t="s">
        <v>24</v>
      </c>
      <c r="G41" s="20"/>
      <c r="H41" s="20" t="s">
        <v>25</v>
      </c>
      <c r="I41" s="20"/>
      <c r="J41" s="20" t="s">
        <v>26</v>
      </c>
      <c r="K41" s="20"/>
      <c r="L41" s="20" t="s">
        <v>27</v>
      </c>
      <c r="M41" s="20"/>
      <c r="N41" s="20" t="s">
        <v>28</v>
      </c>
      <c r="O41" s="20"/>
      <c r="P41" s="20" t="s">
        <v>29</v>
      </c>
      <c r="Q41" s="20" t="s">
        <v>30</v>
      </c>
      <c r="R41" s="20"/>
      <c r="S41" s="20" t="s">
        <v>31</v>
      </c>
      <c r="T41" s="20"/>
      <c r="U41" s="20" t="s">
        <v>32</v>
      </c>
      <c r="V41" s="20"/>
      <c r="W41" s="20" t="s">
        <v>33</v>
      </c>
      <c r="X41" s="20" t="s">
        <v>34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5"/>
  <sheetViews>
    <sheetView showGridLines="0" zoomScale="85" zoomScaleNormal="85" workbookViewId="0">
      <selection activeCell="Y25" sqref="Y25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" x14ac:dyDescent="0.25">
      <c r="B1">
        <v>2016</v>
      </c>
    </row>
    <row r="16" spans="2:2" x14ac:dyDescent="0.25">
      <c r="B16" s="31" t="s">
        <v>41</v>
      </c>
    </row>
    <row r="17" spans="2:30" ht="15.75" x14ac:dyDescent="0.25">
      <c r="B17" s="1">
        <v>2016</v>
      </c>
      <c r="D17" s="2" t="s">
        <v>0</v>
      </c>
      <c r="E17" s="3"/>
      <c r="F17" s="2" t="s">
        <v>1</v>
      </c>
      <c r="G17" s="2"/>
      <c r="H17" s="2" t="s">
        <v>2</v>
      </c>
      <c r="I17" s="2"/>
      <c r="J17" s="2"/>
      <c r="L17" s="2" t="s">
        <v>3</v>
      </c>
      <c r="Q17" s="4"/>
      <c r="S17" s="5"/>
      <c r="U17" s="4"/>
      <c r="W17" s="5"/>
      <c r="Z17" s="2"/>
    </row>
    <row r="18" spans="2:30" x14ac:dyDescent="0.25">
      <c r="B18" t="s">
        <v>4</v>
      </c>
      <c r="D18" s="6">
        <v>75641577</v>
      </c>
      <c r="E18" s="7"/>
      <c r="F18" s="7">
        <v>2626490.0072729518</v>
      </c>
      <c r="G18" s="7"/>
      <c r="H18" s="7">
        <v>8076</v>
      </c>
      <c r="J18" t="s">
        <v>4</v>
      </c>
      <c r="L18" s="8">
        <v>3.4722835131702129E-2</v>
      </c>
      <c r="N18" s="9"/>
      <c r="Q18" s="10"/>
      <c r="S18" s="7"/>
      <c r="V18" s="7"/>
      <c r="W18" s="7"/>
      <c r="Z18" s="8"/>
    </row>
    <row r="19" spans="2:30" x14ac:dyDescent="0.25">
      <c r="B19" t="s">
        <v>5</v>
      </c>
      <c r="D19" s="6">
        <v>19754476</v>
      </c>
      <c r="E19" s="7"/>
      <c r="F19" s="7">
        <v>1761069.7764968381</v>
      </c>
      <c r="G19" s="7"/>
      <c r="H19" s="7">
        <v>694</v>
      </c>
      <c r="J19" t="s">
        <v>5</v>
      </c>
      <c r="L19" s="8">
        <v>8.9147886104234714E-2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6</v>
      </c>
      <c r="D20" s="6">
        <v>466366</v>
      </c>
      <c r="E20" s="11"/>
      <c r="F20" s="7">
        <v>69472.500571714889</v>
      </c>
      <c r="G20" s="7"/>
      <c r="H20" s="7">
        <v>5</v>
      </c>
      <c r="J20" t="s">
        <v>6</v>
      </c>
      <c r="L20" s="8">
        <v>0.14896562050345627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7</v>
      </c>
      <c r="D21" s="6">
        <v>2618886</v>
      </c>
      <c r="E21" s="7"/>
      <c r="F21" s="7">
        <v>361344.11166790279</v>
      </c>
      <c r="G21" s="7"/>
      <c r="H21" s="7">
        <v>46</v>
      </c>
      <c r="J21" t="s">
        <v>7</v>
      </c>
      <c r="L21" s="8">
        <v>0.13797626611769387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8</v>
      </c>
      <c r="D22" s="6">
        <v>1232088</v>
      </c>
      <c r="E22" s="7"/>
      <c r="F22" s="7">
        <v>144432.40675139197</v>
      </c>
      <c r="G22" s="7"/>
      <c r="H22" s="7">
        <v>20</v>
      </c>
      <c r="J22" t="s">
        <v>8</v>
      </c>
      <c r="L22" s="8">
        <v>0.11722572312317948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1849970</v>
      </c>
      <c r="E23" s="7"/>
      <c r="F23" s="7">
        <v>230641.27333933325</v>
      </c>
      <c r="G23" s="7"/>
      <c r="H23" s="7">
        <v>40</v>
      </c>
      <c r="J23" t="s">
        <v>9</v>
      </c>
      <c r="L23" s="8">
        <v>0.1246729802858064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2465454</v>
      </c>
      <c r="E24" s="7"/>
      <c r="F24" s="7">
        <v>296434.86862029508</v>
      </c>
      <c r="G24" s="7"/>
      <c r="H24" s="7">
        <v>13</v>
      </c>
      <c r="J24" t="s">
        <v>10</v>
      </c>
      <c r="L24" s="8">
        <v>0.12023540841577052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770845</v>
      </c>
      <c r="E25" s="7"/>
      <c r="F25" s="7">
        <v>91583.517286150833</v>
      </c>
      <c r="G25" s="7"/>
      <c r="H25" s="7">
        <v>5</v>
      </c>
      <c r="J25" t="s">
        <v>11</v>
      </c>
      <c r="L25" s="8">
        <v>0.11880925125823069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3466757</v>
      </c>
      <c r="E26" s="7"/>
      <c r="F26" s="7">
        <v>239745.67958171375</v>
      </c>
      <c r="G26" s="7"/>
      <c r="H26" s="7">
        <v>186</v>
      </c>
      <c r="J26" t="s">
        <v>12</v>
      </c>
      <c r="L26" s="8">
        <v>6.915560553615778E-2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857749</v>
      </c>
      <c r="E27" s="7"/>
      <c r="F27" s="7">
        <v>38784.372634035848</v>
      </c>
      <c r="G27" s="7"/>
      <c r="H27" s="7">
        <v>62</v>
      </c>
      <c r="J27" t="s">
        <v>13</v>
      </c>
      <c r="L27" s="8">
        <v>4.5216459167000893E-2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11199145</v>
      </c>
      <c r="E28" s="7"/>
      <c r="F28" s="7">
        <v>333439.48238470574</v>
      </c>
      <c r="G28" s="7"/>
      <c r="H28" s="7">
        <v>5615</v>
      </c>
      <c r="J28" t="s">
        <v>14</v>
      </c>
      <c r="L28" s="8">
        <v>2.9773655255352596E-2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4939384</v>
      </c>
      <c r="E29" s="7"/>
      <c r="F29" s="7">
        <v>54681.709468867528</v>
      </c>
      <c r="G29" s="7"/>
      <c r="H29" s="7">
        <v>3</v>
      </c>
      <c r="J29" t="s">
        <v>15</v>
      </c>
      <c r="L29" s="8">
        <v>1.1070552414808714E-2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18569100</v>
      </c>
      <c r="E30" s="7"/>
      <c r="F30" s="7">
        <v>98896.004815697554</v>
      </c>
      <c r="G30" s="7"/>
      <c r="H30" s="7">
        <v>700</v>
      </c>
      <c r="J30" t="s">
        <v>16</v>
      </c>
      <c r="L30" s="8">
        <v>5.3258372681334884E-3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x14ac:dyDescent="0.25">
      <c r="D33" s="12"/>
      <c r="E33" s="13"/>
    </row>
    <row r="34" spans="2:39" x14ac:dyDescent="0.25">
      <c r="D34" s="14"/>
    </row>
    <row r="37" spans="2:39" ht="18" x14ac:dyDescent="0.25">
      <c r="H37" s="13"/>
      <c r="I37" s="13"/>
      <c r="J37" s="15"/>
      <c r="K37" s="15"/>
      <c r="N37" s="15"/>
      <c r="Y37" s="16"/>
      <c r="AD37" s="16"/>
      <c r="AF37" s="13"/>
      <c r="AI37" s="13"/>
      <c r="AM37" s="17"/>
    </row>
    <row r="38" spans="2:39" ht="48" customHeight="1" x14ac:dyDescent="0.25"/>
    <row r="39" spans="2:39" ht="48.75" customHeight="1" x14ac:dyDescent="0.3">
      <c r="B39" s="18">
        <v>75641.577000000005</v>
      </c>
      <c r="C39" s="19"/>
      <c r="D39" s="18">
        <v>19754.475999999999</v>
      </c>
      <c r="E39" s="18"/>
      <c r="F39" s="18">
        <v>466.36599999999999</v>
      </c>
      <c r="G39" s="18"/>
      <c r="H39" s="18">
        <v>2618.886</v>
      </c>
      <c r="I39" s="18"/>
      <c r="J39" s="18">
        <v>1232.088</v>
      </c>
      <c r="K39" s="18"/>
      <c r="L39" s="18">
        <v>1849.97</v>
      </c>
      <c r="M39" s="18"/>
      <c r="N39" s="18">
        <v>2465.4540000000002</v>
      </c>
      <c r="O39" s="18"/>
      <c r="P39" s="18">
        <v>770.84500000000003</v>
      </c>
      <c r="Q39" s="18">
        <v>3466.7570000000001</v>
      </c>
      <c r="R39" s="18"/>
      <c r="S39" s="18">
        <v>857.74900000000002</v>
      </c>
      <c r="T39" s="18"/>
      <c r="U39" s="18">
        <v>11199.145</v>
      </c>
      <c r="V39" s="18"/>
      <c r="W39" s="18">
        <v>4939.384</v>
      </c>
      <c r="X39" s="18">
        <v>18569.099999999999</v>
      </c>
    </row>
    <row r="43" spans="2:39" ht="48.75" customHeight="1" x14ac:dyDescent="0.3">
      <c r="B43" s="18">
        <v>8076</v>
      </c>
      <c r="C43" s="19"/>
      <c r="D43" s="18">
        <v>694</v>
      </c>
      <c r="E43" s="18"/>
      <c r="F43" s="18">
        <v>5</v>
      </c>
      <c r="G43" s="18"/>
      <c r="H43" s="18">
        <v>46</v>
      </c>
      <c r="I43" s="18"/>
      <c r="J43" s="18">
        <v>20</v>
      </c>
      <c r="K43" s="18"/>
      <c r="L43" s="18">
        <v>40</v>
      </c>
      <c r="M43" s="18"/>
      <c r="N43" s="18">
        <v>13</v>
      </c>
      <c r="O43" s="18"/>
      <c r="P43" s="18">
        <v>5</v>
      </c>
      <c r="Q43" s="18">
        <v>186</v>
      </c>
      <c r="R43" s="18"/>
      <c r="S43" s="18">
        <v>62</v>
      </c>
      <c r="T43" s="18"/>
      <c r="U43" s="18">
        <v>5615</v>
      </c>
      <c r="V43" s="18"/>
      <c r="W43" s="18">
        <v>3</v>
      </c>
      <c r="X43" s="18">
        <v>700</v>
      </c>
    </row>
    <row r="44" spans="2:39" ht="20.25" x14ac:dyDescent="0.35">
      <c r="B44" s="20" t="s">
        <v>4</v>
      </c>
      <c r="C44" s="20"/>
      <c r="D44" s="20" t="s">
        <v>5</v>
      </c>
      <c r="E44" s="20"/>
      <c r="F44" s="20" t="s">
        <v>6</v>
      </c>
      <c r="G44" s="20"/>
      <c r="H44" s="20" t="s">
        <v>7</v>
      </c>
      <c r="I44" s="20"/>
      <c r="J44" s="20" t="s">
        <v>8</v>
      </c>
      <c r="K44" s="20"/>
      <c r="L44" s="20" t="s">
        <v>9</v>
      </c>
      <c r="M44" s="20"/>
      <c r="N44" s="20" t="s">
        <v>10</v>
      </c>
      <c r="O44" s="20"/>
      <c r="P44" s="20" t="s">
        <v>11</v>
      </c>
      <c r="Q44" s="20" t="s">
        <v>12</v>
      </c>
      <c r="R44" s="20"/>
      <c r="S44" s="20" t="s">
        <v>13</v>
      </c>
      <c r="T44" s="20"/>
      <c r="U44" s="20" t="s">
        <v>14</v>
      </c>
      <c r="V44" s="20"/>
      <c r="W44" s="20" t="s">
        <v>15</v>
      </c>
      <c r="X44" s="20" t="s">
        <v>16</v>
      </c>
    </row>
    <row r="45" spans="2:39" x14ac:dyDescent="0.2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43"/>
  <sheetViews>
    <sheetView showGridLines="0" zoomScale="85" zoomScaleNormal="85" workbookViewId="0">
      <selection activeCell="V10" sqref="V10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1" customWidth="1"/>
    <col min="19" max="19" width="13.5703125" customWidth="1"/>
    <col min="20" max="20" width="1" customWidth="1"/>
    <col min="21" max="21" width="13.5703125" customWidth="1"/>
    <col min="22" max="22" width="0.85546875" customWidth="1"/>
    <col min="23" max="23" width="13.5703125" customWidth="1"/>
    <col min="24" max="24" width="0.85546875" customWidth="1"/>
    <col min="25" max="25" width="16" bestFit="1" customWidth="1"/>
    <col min="26" max="26" width="15.85546875" customWidth="1"/>
    <col min="27" max="27" width="16.5703125" bestFit="1" customWidth="1"/>
    <col min="28" max="28" width="15.5703125" bestFit="1" customWidth="1"/>
    <col min="29" max="29" width="11.85546875" bestFit="1" customWidth="1"/>
  </cols>
  <sheetData>
    <row r="1" spans="2:25" x14ac:dyDescent="0.25">
      <c r="B1" s="21">
        <f>Penetrasyon2021!B1</f>
        <v>2021</v>
      </c>
    </row>
    <row r="2" spans="2:25" x14ac:dyDescent="0.25">
      <c r="B2" s="22" t="s">
        <v>38</v>
      </c>
      <c r="Y2" t="s">
        <v>47</v>
      </c>
    </row>
    <row r="16" spans="2:25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2" ht="15.75" x14ac:dyDescent="0.25">
      <c r="B17" s="1">
        <v>2021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U17" s="5"/>
      <c r="W17" s="4"/>
      <c r="Y17" s="5"/>
      <c r="AB17" s="2"/>
    </row>
    <row r="18" spans="2:32" x14ac:dyDescent="0.25">
      <c r="B18" t="s">
        <v>22</v>
      </c>
      <c r="D18" s="6">
        <f>Penetrasyon2021!D18</f>
        <v>84856592.498490885</v>
      </c>
      <c r="E18" s="7"/>
      <c r="F18" s="7">
        <f>Penetrasyon2021!F18</f>
        <v>3069131.45</v>
      </c>
      <c r="G18" s="7"/>
      <c r="H18" s="7">
        <f>Penetrasyon2021!H18</f>
        <v>4193</v>
      </c>
      <c r="J18" t="s">
        <v>22</v>
      </c>
      <c r="L18" s="8">
        <f>+F18/D18</f>
        <v>3.6168450318749039E-2</v>
      </c>
      <c r="N18" s="9"/>
      <c r="Q18" s="10"/>
      <c r="U18" s="7"/>
      <c r="X18" s="7"/>
      <c r="Y18" s="7"/>
      <c r="AB18" s="8"/>
    </row>
    <row r="19" spans="2:32" x14ac:dyDescent="0.25">
      <c r="B19" t="s">
        <v>23</v>
      </c>
      <c r="D19" s="6">
        <f>Penetrasyon2021!D19</f>
        <v>22116479.242094807</v>
      </c>
      <c r="E19" s="7"/>
      <c r="F19" s="7">
        <f>Penetrasyon2021!F19</f>
        <v>2118041</v>
      </c>
      <c r="G19" s="7"/>
      <c r="H19" s="7">
        <f>Penetrasyon2021!H19</f>
        <v>711</v>
      </c>
      <c r="J19" t="s">
        <v>23</v>
      </c>
      <c r="L19" s="8">
        <f>+F19/D19</f>
        <v>9.5767548569334823E-2</v>
      </c>
      <c r="N19" s="9"/>
      <c r="Q19" s="10"/>
      <c r="U19" s="7"/>
      <c r="X19" s="7"/>
      <c r="Y19" s="7"/>
      <c r="AA19" s="7"/>
      <c r="AB19" s="7"/>
      <c r="AC19" s="7"/>
      <c r="AE19" s="8"/>
      <c r="AF19" s="8"/>
    </row>
    <row r="20" spans="2:32" x14ac:dyDescent="0.25">
      <c r="B20" t="s">
        <v>24</v>
      </c>
      <c r="D20" s="6">
        <f>Penetrasyon2021!D20</f>
        <v>529694.50364460016</v>
      </c>
      <c r="E20" s="11"/>
      <c r="F20" s="7">
        <f>Penetrasyon2021!F20</f>
        <v>99368</v>
      </c>
      <c r="G20" s="7"/>
      <c r="H20" s="7">
        <f>Penetrasyon2021!H20</f>
        <v>5</v>
      </c>
      <c r="J20" t="s">
        <v>24</v>
      </c>
      <c r="L20" s="8">
        <f>+F20/D20</f>
        <v>0.18759492370846123</v>
      </c>
      <c r="N20" s="9"/>
      <c r="Q20" s="10"/>
      <c r="U20" s="7"/>
      <c r="X20" s="7"/>
      <c r="Y20" s="7"/>
      <c r="AA20" s="7"/>
      <c r="AB20" s="7"/>
      <c r="AC20" s="7"/>
      <c r="AE20" s="8"/>
      <c r="AF20" s="8"/>
    </row>
    <row r="21" spans="2:32" x14ac:dyDescent="0.25">
      <c r="B21" t="s">
        <v>25</v>
      </c>
      <c r="D21" s="6">
        <f>Penetrasyon2021!D21</f>
        <v>2814004.1847108384</v>
      </c>
      <c r="E21" s="7"/>
      <c r="F21" s="7">
        <f>Penetrasyon2021!F21</f>
        <v>328429</v>
      </c>
      <c r="G21" s="7"/>
      <c r="H21" s="7">
        <f>Penetrasyon2021!H21</f>
        <v>46</v>
      </c>
      <c r="J21" t="s">
        <v>25</v>
      </c>
      <c r="L21" s="8">
        <f>+F21/D21</f>
        <v>0.1167123353207624</v>
      </c>
      <c r="N21" s="9"/>
      <c r="Q21" s="10"/>
      <c r="U21" s="7"/>
      <c r="X21" s="7"/>
      <c r="Y21" s="7"/>
      <c r="AA21" s="7"/>
      <c r="AB21" s="7"/>
      <c r="AC21" s="7"/>
      <c r="AE21" s="8"/>
      <c r="AF21" s="8"/>
    </row>
    <row r="22" spans="2:32" x14ac:dyDescent="0.25">
      <c r="B22" t="s">
        <v>26</v>
      </c>
      <c r="D22" s="6">
        <f>Penetrasyon2021!D22</f>
        <v>1258522.3719937508</v>
      </c>
      <c r="E22" s="7"/>
      <c r="F22" s="7">
        <f>Penetrasyon2021!F22</f>
        <v>199364</v>
      </c>
      <c r="G22" s="7"/>
      <c r="H22" s="7">
        <f>Penetrasyon2021!H22</f>
        <v>17</v>
      </c>
      <c r="J22" t="s">
        <v>26</v>
      </c>
      <c r="L22" s="8">
        <f t="shared" ref="L22:L31" si="0">+F22/D22</f>
        <v>0.15841116887272144</v>
      </c>
      <c r="N22" s="9"/>
      <c r="Q22" s="10"/>
      <c r="U22" s="7"/>
      <c r="X22" s="7"/>
      <c r="Y22" s="7"/>
      <c r="AA22" s="7"/>
      <c r="AB22" s="7"/>
      <c r="AC22" s="7"/>
      <c r="AE22" s="8"/>
      <c r="AF22" s="8"/>
    </row>
    <row r="23" spans="2:32" x14ac:dyDescent="0.25">
      <c r="B23" t="s">
        <v>27</v>
      </c>
      <c r="D23" s="6">
        <f>Penetrasyon2021!D23</f>
        <v>1854198.8505597182</v>
      </c>
      <c r="E23" s="7"/>
      <c r="F23" s="7">
        <f>Penetrasyon2021!F23</f>
        <v>258350</v>
      </c>
      <c r="G23" s="7"/>
      <c r="H23" s="7">
        <f>Penetrasyon2021!H23</f>
        <v>34</v>
      </c>
      <c r="J23" t="s">
        <v>27</v>
      </c>
      <c r="L23" s="8">
        <f t="shared" si="0"/>
        <v>0.13933241298365226</v>
      </c>
      <c r="N23" s="9"/>
      <c r="Q23" s="10"/>
      <c r="U23" s="7"/>
      <c r="X23" s="7"/>
      <c r="Y23" s="7"/>
      <c r="AA23" s="7"/>
      <c r="AB23" s="7"/>
      <c r="AC23" s="7"/>
      <c r="AE23" s="8"/>
      <c r="AF23" s="8"/>
    </row>
    <row r="24" spans="2:32" x14ac:dyDescent="0.25">
      <c r="B24" t="s">
        <v>28</v>
      </c>
      <c r="D24" s="6">
        <f>Penetrasyon2021!D24</f>
        <v>2593794.929760213</v>
      </c>
      <c r="E24" s="7"/>
      <c r="F24" s="7">
        <f>Penetrasyon2021!F24</f>
        <v>364900</v>
      </c>
      <c r="G24" s="7"/>
      <c r="H24" s="7">
        <f>Penetrasyon2021!H24</f>
        <v>12</v>
      </c>
      <c r="J24" t="s">
        <v>28</v>
      </c>
      <c r="L24" s="8">
        <f t="shared" si="0"/>
        <v>0.14068190041289566</v>
      </c>
      <c r="N24" s="9"/>
      <c r="Q24" s="10"/>
      <c r="U24" s="7"/>
      <c r="X24" s="7"/>
      <c r="Y24" s="7"/>
      <c r="AA24" s="7"/>
      <c r="AB24" s="7"/>
      <c r="AC24" s="7"/>
      <c r="AE24" s="8"/>
      <c r="AF24" s="8"/>
    </row>
    <row r="25" spans="2:32" x14ac:dyDescent="0.25">
      <c r="B25" t="s">
        <v>29</v>
      </c>
      <c r="D25" s="6">
        <f>Penetrasyon2021!D25</f>
        <v>898902.47854268958</v>
      </c>
      <c r="E25" s="7"/>
      <c r="F25" s="7">
        <f>Penetrasyon2021!F25</f>
        <v>131940</v>
      </c>
      <c r="G25" s="7"/>
      <c r="H25" s="7">
        <f>Penetrasyon2021!H25</f>
        <v>5</v>
      </c>
      <c r="J25" t="s">
        <v>29</v>
      </c>
      <c r="L25" s="8">
        <f t="shared" si="0"/>
        <v>0.14677899232617819</v>
      </c>
      <c r="N25" s="9"/>
      <c r="Q25" s="10"/>
      <c r="U25" s="7"/>
      <c r="X25" s="7"/>
      <c r="Y25" s="7"/>
      <c r="AA25" s="7"/>
      <c r="AB25" s="7"/>
      <c r="AC25" s="7"/>
      <c r="AE25" s="8"/>
      <c r="AF25" s="8"/>
    </row>
    <row r="26" spans="2:32" x14ac:dyDescent="0.25">
      <c r="B26" t="s">
        <v>48</v>
      </c>
      <c r="D26" s="6">
        <f>Penetrasyon2021!D26</f>
        <v>595186.10719414486</v>
      </c>
      <c r="E26" s="7"/>
      <c r="F26" s="7">
        <f>Penetrasyon2021!F26</f>
        <v>78950</v>
      </c>
      <c r="G26" s="7"/>
      <c r="H26" s="7">
        <f>Penetrasyon2021!H26</f>
        <v>25</v>
      </c>
      <c r="J26" t="s">
        <v>48</v>
      </c>
      <c r="L26" s="8">
        <f t="shared" si="0"/>
        <v>0.13264758542868199</v>
      </c>
      <c r="N26" s="9"/>
      <c r="Q26" s="10"/>
      <c r="U26" s="7"/>
      <c r="X26" s="7"/>
      <c r="Y26" s="7"/>
      <c r="AA26" s="7"/>
      <c r="AB26" s="7"/>
      <c r="AC26" s="7"/>
      <c r="AE26" s="8"/>
      <c r="AF26" s="8"/>
    </row>
    <row r="27" spans="2:32" x14ac:dyDescent="0.25">
      <c r="B27" t="s">
        <v>30</v>
      </c>
      <c r="D27" s="6">
        <f>Penetrasyon2021!D27</f>
        <v>3729020.9324228908</v>
      </c>
      <c r="E27" s="7"/>
      <c r="F27" s="7">
        <f>Penetrasyon2021!F27</f>
        <v>309400</v>
      </c>
      <c r="G27" s="7"/>
      <c r="H27" s="7">
        <f>Penetrasyon2021!H27</f>
        <v>200</v>
      </c>
      <c r="J27" t="s">
        <v>30</v>
      </c>
      <c r="L27" s="8">
        <f t="shared" si="0"/>
        <v>8.297084023043301E-2</v>
      </c>
      <c r="N27" s="9"/>
      <c r="Q27" s="10"/>
      <c r="U27" s="7"/>
      <c r="X27" s="7"/>
      <c r="Y27" s="7"/>
      <c r="AA27" s="7"/>
      <c r="AB27" s="7"/>
      <c r="AC27" s="7"/>
      <c r="AE27" s="8"/>
      <c r="AF27" s="8"/>
    </row>
    <row r="28" spans="2:32" x14ac:dyDescent="0.25">
      <c r="B28" t="s">
        <v>31</v>
      </c>
      <c r="D28" s="6">
        <f>Penetrasyon2021!D28</f>
        <v>719886.75648955675</v>
      </c>
      <c r="E28" s="7"/>
      <c r="F28" s="7">
        <f>Penetrasyon2021!F28</f>
        <v>15944</v>
      </c>
      <c r="G28" s="7"/>
      <c r="H28" s="7">
        <f>Penetrasyon2021!H28</f>
        <v>79</v>
      </c>
      <c r="J28" t="s">
        <v>31</v>
      </c>
      <c r="L28" s="8">
        <f t="shared" si="0"/>
        <v>2.2147927929316334E-2</v>
      </c>
      <c r="N28" s="9"/>
      <c r="Q28" s="10"/>
      <c r="U28" s="7"/>
      <c r="X28" s="7"/>
      <c r="Y28" s="7"/>
      <c r="AA28" s="7"/>
      <c r="AB28" s="7"/>
      <c r="AC28" s="7"/>
      <c r="AE28" s="8"/>
      <c r="AF28" s="8"/>
    </row>
    <row r="29" spans="2:32" x14ac:dyDescent="0.25">
      <c r="B29" t="s">
        <v>32</v>
      </c>
      <c r="D29" s="6">
        <f>Penetrasyon2021!D29</f>
        <v>15659216.463904083</v>
      </c>
      <c r="E29" s="7"/>
      <c r="F29" s="7">
        <f>Penetrasyon2021!F29</f>
        <v>445000</v>
      </c>
      <c r="G29" s="7"/>
      <c r="H29" s="7">
        <f>Penetrasyon2021!H29</f>
        <v>2000</v>
      </c>
      <c r="J29" t="s">
        <v>32</v>
      </c>
      <c r="L29" s="8">
        <f t="shared" si="0"/>
        <v>2.8417769243165227E-2</v>
      </c>
      <c r="N29" s="9"/>
      <c r="Q29" s="10"/>
      <c r="U29" s="7"/>
      <c r="X29" s="7"/>
      <c r="Y29" s="7"/>
      <c r="AA29" s="7"/>
      <c r="AB29" s="7"/>
      <c r="AC29" s="7"/>
      <c r="AE29" s="8"/>
      <c r="AF29" s="8"/>
    </row>
    <row r="30" spans="2:32" x14ac:dyDescent="0.25">
      <c r="B30" t="s">
        <v>33</v>
      </c>
      <c r="D30" s="6">
        <f>Penetrasyon2021!D30</f>
        <v>4359754.4198335959</v>
      </c>
      <c r="E30" s="7"/>
      <c r="F30" s="7">
        <f>Penetrasyon2021!F30</f>
        <v>58666</v>
      </c>
      <c r="G30" s="7"/>
      <c r="H30" s="7">
        <f>Penetrasyon2021!H30</f>
        <v>5</v>
      </c>
      <c r="J30" t="s">
        <v>33</v>
      </c>
      <c r="L30" s="8">
        <f t="shared" si="0"/>
        <v>1.3456262520914922E-2</v>
      </c>
      <c r="N30" s="9"/>
      <c r="Q30" s="10"/>
      <c r="U30" s="7"/>
      <c r="X30" s="7"/>
      <c r="Y30" s="7"/>
      <c r="AA30" s="7"/>
      <c r="AB30" s="7"/>
      <c r="AC30" s="7"/>
      <c r="AE30" s="8"/>
      <c r="AF30" s="8"/>
    </row>
    <row r="31" spans="2:32" x14ac:dyDescent="0.25">
      <c r="B31" t="s">
        <v>34</v>
      </c>
      <c r="D31" s="6">
        <f>Penetrasyon2021!D31</f>
        <v>20305607.064017657</v>
      </c>
      <c r="E31" s="7"/>
      <c r="F31" s="7">
        <f>Penetrasyon2021!F31</f>
        <v>183048.45</v>
      </c>
      <c r="G31" s="7"/>
      <c r="H31" s="7">
        <f>Penetrasyon2021!H31</f>
        <v>323</v>
      </c>
      <c r="J31" t="s">
        <v>34</v>
      </c>
      <c r="L31" s="8">
        <f t="shared" si="0"/>
        <v>9.0146750807745674E-3</v>
      </c>
      <c r="N31" s="9"/>
      <c r="Q31" s="10"/>
      <c r="U31" s="7"/>
      <c r="X31" s="7"/>
      <c r="Y31" s="7"/>
      <c r="AA31" s="7"/>
      <c r="AB31" s="7"/>
      <c r="AC31" s="7"/>
      <c r="AE31" s="8"/>
      <c r="AF31" s="8"/>
    </row>
    <row r="32" spans="2:32" x14ac:dyDescent="0.25">
      <c r="D32" s="6"/>
      <c r="F32" s="7"/>
      <c r="L32" s="8"/>
      <c r="N32" s="9"/>
      <c r="Q32" s="10"/>
      <c r="U32" s="7"/>
      <c r="X32" s="7"/>
      <c r="Y32" s="7"/>
      <c r="AB32" s="8"/>
      <c r="AE32" s="8"/>
      <c r="AF32" s="8"/>
    </row>
    <row r="33" spans="2:41" x14ac:dyDescent="0.25">
      <c r="D33" s="6"/>
      <c r="E33" s="11"/>
      <c r="F33" s="7"/>
      <c r="G33" s="7"/>
      <c r="L33" s="8"/>
    </row>
    <row r="35" spans="2:41" ht="18" x14ac:dyDescent="0.25">
      <c r="B35" s="30" t="s">
        <v>39</v>
      </c>
      <c r="H35" s="13"/>
      <c r="I35" s="13"/>
      <c r="J35" s="15"/>
      <c r="K35" s="15"/>
      <c r="N35" s="15"/>
      <c r="AA35" s="16"/>
      <c r="AF35" s="16"/>
      <c r="AH35" s="13"/>
      <c r="AK35" s="13"/>
      <c r="AO35" s="17"/>
    </row>
    <row r="36" spans="2:41" ht="48" customHeight="1" x14ac:dyDescent="0.25"/>
    <row r="37" spans="2:41" ht="48.75" customHeight="1" x14ac:dyDescent="0.3">
      <c r="B37" s="18">
        <f>+D18/1000</f>
        <v>84856.592498490878</v>
      </c>
      <c r="C37" s="19"/>
      <c r="D37" s="18">
        <f>+D19/1000</f>
        <v>22116.479242094807</v>
      </c>
      <c r="E37" s="18"/>
      <c r="F37" s="18">
        <f>+D20/1000</f>
        <v>529.69450364460022</v>
      </c>
      <c r="G37" s="18"/>
      <c r="H37" s="18">
        <f>+D21/1000</f>
        <v>2814.0041847108382</v>
      </c>
      <c r="I37" s="18"/>
      <c r="J37" s="18">
        <f>+D22/1000</f>
        <v>1258.5223719937508</v>
      </c>
      <c r="K37" s="18"/>
      <c r="L37" s="18">
        <f>+D23/1000</f>
        <v>1854.1988505597183</v>
      </c>
      <c r="M37" s="18"/>
      <c r="N37" s="18">
        <f>+D24/1000</f>
        <v>2593.7949297602131</v>
      </c>
      <c r="O37" s="18"/>
      <c r="P37" s="18">
        <f>D25/1000</f>
        <v>898.90247854268955</v>
      </c>
      <c r="Q37" s="18">
        <f>+D26/1000</f>
        <v>595.18610719414482</v>
      </c>
      <c r="R37" s="18"/>
      <c r="S37" s="18">
        <f>+D27/1000</f>
        <v>3729.0209324228908</v>
      </c>
      <c r="T37" s="18"/>
      <c r="U37" s="18">
        <f>+D28/1000</f>
        <v>719.88675648955677</v>
      </c>
      <c r="V37" s="18"/>
      <c r="W37" s="18">
        <f>+D29/1000</f>
        <v>15659.216463904082</v>
      </c>
      <c r="X37" s="18"/>
      <c r="Y37" s="18">
        <f>D30/1000</f>
        <v>4359.7544198335954</v>
      </c>
      <c r="Z37" s="18">
        <f>+D31/1000</f>
        <v>20305.607064017659</v>
      </c>
    </row>
    <row r="40" spans="2:41" ht="15.75" x14ac:dyDescent="0.25">
      <c r="B40" s="30" t="s">
        <v>40</v>
      </c>
    </row>
    <row r="41" spans="2:41" ht="48.75" customHeight="1" x14ac:dyDescent="0.3">
      <c r="B41" s="18">
        <f>+H18</f>
        <v>4193</v>
      </c>
      <c r="C41" s="19"/>
      <c r="D41" s="18">
        <f>+H19</f>
        <v>711</v>
      </c>
      <c r="E41" s="18"/>
      <c r="F41" s="18">
        <f>+H20</f>
        <v>5</v>
      </c>
      <c r="G41" s="18"/>
      <c r="H41" s="18">
        <f>+H21</f>
        <v>46</v>
      </c>
      <c r="I41" s="18"/>
      <c r="J41" s="18">
        <f>+H22</f>
        <v>17</v>
      </c>
      <c r="K41" s="18"/>
      <c r="L41" s="18">
        <f>+H23</f>
        <v>34</v>
      </c>
      <c r="M41" s="18"/>
      <c r="N41" s="18">
        <f>+H24</f>
        <v>12</v>
      </c>
      <c r="O41" s="18"/>
      <c r="P41" s="18">
        <f>H25</f>
        <v>5</v>
      </c>
      <c r="Q41" s="18">
        <f>+H27</f>
        <v>200</v>
      </c>
      <c r="R41" s="18"/>
      <c r="S41" s="18">
        <f>+H26</f>
        <v>25</v>
      </c>
      <c r="T41" s="18"/>
      <c r="U41" s="18">
        <f>+H28</f>
        <v>79</v>
      </c>
      <c r="V41" s="18"/>
      <c r="W41" s="18">
        <f>H29</f>
        <v>2000</v>
      </c>
      <c r="X41" s="18"/>
      <c r="Y41" s="18">
        <f>H30</f>
        <v>5</v>
      </c>
      <c r="Z41" s="18">
        <f>H31</f>
        <v>323</v>
      </c>
    </row>
    <row r="42" spans="2:41" ht="20.25" x14ac:dyDescent="0.35">
      <c r="B42" s="20" t="str">
        <f>B18</f>
        <v>World</v>
      </c>
      <c r="C42" s="20"/>
      <c r="D42" s="20" t="str">
        <f>B19</f>
        <v>Europe</v>
      </c>
      <c r="E42" s="20"/>
      <c r="F42" s="20" t="str">
        <f>B20</f>
        <v>Belgium</v>
      </c>
      <c r="G42" s="20"/>
      <c r="H42" s="20" t="str">
        <f>B21</f>
        <v>UK</v>
      </c>
      <c r="I42" s="20"/>
      <c r="J42" s="20" t="str">
        <f>B22</f>
        <v>Spain</v>
      </c>
      <c r="K42" s="20"/>
      <c r="L42" s="20" t="str">
        <f>B23</f>
        <v>Italy</v>
      </c>
      <c r="M42" s="20"/>
      <c r="N42" s="20" t="str">
        <f>B24</f>
        <v>France</v>
      </c>
      <c r="O42" s="20"/>
      <c r="P42" s="20" t="str">
        <f>B25</f>
        <v>Holland</v>
      </c>
      <c r="Q42" s="20" t="str">
        <f>B27</f>
        <v>Germany</v>
      </c>
      <c r="R42" s="20"/>
      <c r="S42" s="20" t="str">
        <f>B26</f>
        <v>Poland</v>
      </c>
      <c r="T42" s="20"/>
      <c r="U42" s="20" t="str">
        <f>B28</f>
        <v>Turkey</v>
      </c>
      <c r="V42" s="20"/>
      <c r="W42" s="20" t="str">
        <f>B29</f>
        <v>China</v>
      </c>
      <c r="X42" s="20"/>
      <c r="Y42" s="20" t="str">
        <f>B30</f>
        <v>Japan</v>
      </c>
      <c r="Z42" s="20" t="str">
        <f>B31</f>
        <v>USA</v>
      </c>
    </row>
    <row r="43" spans="2:41" x14ac:dyDescent="0.2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S16" sqref="S16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5">
        <v>2020</v>
      </c>
      <c r="C1" s="23"/>
      <c r="D1" s="26" t="s">
        <v>43</v>
      </c>
    </row>
    <row r="7" spans="2:26" x14ac:dyDescent="0.25">
      <c r="X7" s="27"/>
    </row>
    <row r="8" spans="2:26" x14ac:dyDescent="0.25">
      <c r="Z8" s="28"/>
    </row>
    <row r="9" spans="2:26" x14ac:dyDescent="0.25">
      <c r="Z9" s="28"/>
    </row>
    <row r="10" spans="2:26" x14ac:dyDescent="0.25">
      <c r="Z10" s="28"/>
    </row>
    <row r="11" spans="2:26" x14ac:dyDescent="0.25">
      <c r="Z11" s="28"/>
    </row>
    <row r="12" spans="2:26" x14ac:dyDescent="0.25">
      <c r="Z12" s="28"/>
    </row>
    <row r="13" spans="2:26" x14ac:dyDescent="0.25">
      <c r="Z13" s="28"/>
    </row>
    <row r="14" spans="2:26" x14ac:dyDescent="0.25">
      <c r="Z14" s="28"/>
    </row>
    <row r="15" spans="2:26" x14ac:dyDescent="0.25">
      <c r="Z15" s="28"/>
    </row>
    <row r="16" spans="2:26" x14ac:dyDescent="0.25">
      <c r="Z16" s="28"/>
    </row>
    <row r="17" spans="2:30" ht="45" x14ac:dyDescent="0.25">
      <c r="B17" s="1">
        <v>2020</v>
      </c>
      <c r="D17" s="23" t="s">
        <v>17</v>
      </c>
      <c r="E17" s="3"/>
      <c r="F17" s="2" t="s">
        <v>1</v>
      </c>
      <c r="G17" s="2"/>
      <c r="H17" s="32" t="s">
        <v>44</v>
      </c>
      <c r="I17" s="2"/>
      <c r="J17" s="2"/>
      <c r="L17" s="2" t="s">
        <v>35</v>
      </c>
      <c r="P17" s="14"/>
      <c r="Q17" s="4"/>
      <c r="S17" s="5"/>
      <c r="U17" s="4"/>
      <c r="W17" s="5"/>
      <c r="Z17" s="28"/>
    </row>
    <row r="18" spans="2:30" x14ac:dyDescent="0.25">
      <c r="B18" t="s">
        <v>4</v>
      </c>
      <c r="D18" s="6">
        <v>68866314.727943107</v>
      </c>
      <c r="E18" s="7"/>
      <c r="F18" s="6">
        <v>2726727.92</v>
      </c>
      <c r="G18" s="7"/>
      <c r="H18" s="7">
        <v>4155</v>
      </c>
      <c r="J18" t="s">
        <v>4</v>
      </c>
      <c r="L18" s="8">
        <v>3.9594509024796214E-2</v>
      </c>
      <c r="N18" s="9"/>
      <c r="Q18" s="10"/>
      <c r="S18" s="7"/>
      <c r="V18" s="7"/>
      <c r="W18" s="7"/>
      <c r="Z18" s="28"/>
    </row>
    <row r="19" spans="2:30" x14ac:dyDescent="0.25">
      <c r="B19" t="s">
        <v>5</v>
      </c>
      <c r="D19" s="6">
        <v>17854426.551554076</v>
      </c>
      <c r="E19" s="7"/>
      <c r="F19" s="6">
        <v>1844721.18</v>
      </c>
      <c r="G19" s="6">
        <v>572</v>
      </c>
      <c r="H19" s="6">
        <v>572</v>
      </c>
      <c r="J19" t="s">
        <v>5</v>
      </c>
      <c r="L19" s="8">
        <v>0.10332010242241203</v>
      </c>
      <c r="N19" s="9"/>
      <c r="Q19" s="10"/>
      <c r="S19" s="7"/>
      <c r="V19" s="7"/>
      <c r="W19" s="7"/>
      <c r="Y19" s="7"/>
      <c r="Z19" s="28"/>
      <c r="AA19" s="7"/>
      <c r="AC19" s="8"/>
      <c r="AD19" s="8"/>
    </row>
    <row r="20" spans="2:30" x14ac:dyDescent="0.25">
      <c r="B20" t="s">
        <v>6</v>
      </c>
      <c r="D20" s="6">
        <v>418969.51189257018</v>
      </c>
      <c r="E20" s="11"/>
      <c r="F20" s="6">
        <v>81716.45</v>
      </c>
      <c r="G20" s="7"/>
      <c r="H20" s="6">
        <v>5</v>
      </c>
      <c r="J20" t="s">
        <v>6</v>
      </c>
      <c r="L20" s="8">
        <v>0.19504151896607042</v>
      </c>
      <c r="N20" s="9"/>
      <c r="Q20" s="10"/>
      <c r="S20" s="7"/>
      <c r="V20" s="7"/>
      <c r="W20" s="7"/>
      <c r="Y20" s="7"/>
      <c r="Z20" s="28"/>
      <c r="AA20" s="7"/>
      <c r="AC20" s="8"/>
      <c r="AD20" s="8"/>
    </row>
    <row r="21" spans="2:30" x14ac:dyDescent="0.25">
      <c r="B21" t="s">
        <v>7</v>
      </c>
      <c r="D21" s="6">
        <v>2201417.7050194391</v>
      </c>
      <c r="E21" s="7"/>
      <c r="F21" s="6">
        <v>272677.21999999997</v>
      </c>
      <c r="G21" s="7"/>
      <c r="H21" s="6">
        <v>32</v>
      </c>
      <c r="J21" t="s">
        <v>7</v>
      </c>
      <c r="L21" s="8">
        <v>0.12386437129958132</v>
      </c>
      <c r="N21" s="9"/>
      <c r="Q21" s="10"/>
      <c r="S21" s="7"/>
      <c r="V21" s="7"/>
      <c r="W21" s="7"/>
      <c r="Y21" s="7"/>
      <c r="Z21" s="28"/>
      <c r="AA21" s="7"/>
      <c r="AC21" s="8"/>
      <c r="AD21" s="8"/>
    </row>
    <row r="22" spans="2:30" x14ac:dyDescent="0.25">
      <c r="B22" t="s">
        <v>8</v>
      </c>
      <c r="D22" s="6">
        <v>1041625.2772490617</v>
      </c>
      <c r="E22" s="7"/>
      <c r="F22" s="6">
        <v>182264</v>
      </c>
      <c r="G22" s="7"/>
      <c r="H22" s="6">
        <v>17</v>
      </c>
      <c r="J22" t="s">
        <v>8</v>
      </c>
      <c r="L22" s="8">
        <v>0.17498039264308202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1533695.3401143949</v>
      </c>
      <c r="E23" s="7"/>
      <c r="F23" s="6">
        <v>234841.87</v>
      </c>
      <c r="G23" s="7"/>
      <c r="H23" s="6">
        <v>35</v>
      </c>
      <c r="J23" t="s">
        <v>9</v>
      </c>
      <c r="L23" s="8">
        <v>0.15312159061687158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2116263.7365056523</v>
      </c>
      <c r="E24" s="7"/>
      <c r="F24" s="6">
        <v>323567.09000000003</v>
      </c>
      <c r="G24" s="7"/>
      <c r="H24" s="6">
        <v>12</v>
      </c>
      <c r="J24" t="s">
        <v>10</v>
      </c>
      <c r="L24" s="8">
        <v>0.15289544701752056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741660.43505615334</v>
      </c>
      <c r="E25" s="7"/>
      <c r="F25" s="6">
        <v>113758</v>
      </c>
      <c r="G25" s="7"/>
      <c r="H25" s="6">
        <v>5</v>
      </c>
      <c r="J25" t="s">
        <v>11</v>
      </c>
      <c r="L25" s="8">
        <v>0.15338286178281446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3094357.8374996129</v>
      </c>
      <c r="E26" s="7"/>
      <c r="F26" s="6">
        <v>275000</v>
      </c>
      <c r="G26" s="7"/>
      <c r="H26" s="6">
        <v>46</v>
      </c>
      <c r="J26" t="s">
        <v>12</v>
      </c>
      <c r="L26" s="8">
        <v>8.8871428077049092E-2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585448.14015781635</v>
      </c>
      <c r="E27" s="7"/>
      <c r="F27" s="6">
        <v>18965.91</v>
      </c>
      <c r="G27" s="7"/>
      <c r="H27" s="6">
        <v>79</v>
      </c>
      <c r="J27" t="s">
        <v>13</v>
      </c>
      <c r="L27" s="8">
        <v>3.2395542318893446E-2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11969699.754382195</v>
      </c>
      <c r="E28" s="7"/>
      <c r="F28" s="6">
        <v>433161.54000000004</v>
      </c>
      <c r="G28" s="7"/>
      <c r="H28" s="6">
        <v>2000</v>
      </c>
      <c r="J28" t="s">
        <v>14</v>
      </c>
      <c r="L28" s="8">
        <v>3.6188170872157123E-2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4117782.825694792</v>
      </c>
      <c r="E29" s="7"/>
      <c r="F29" s="6">
        <v>51225</v>
      </c>
      <c r="G29" s="7"/>
      <c r="H29" s="6">
        <v>5</v>
      </c>
      <c r="J29" t="s">
        <v>15</v>
      </c>
      <c r="L29" s="8">
        <v>1.243994697349218E-2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17021626.016260162</v>
      </c>
      <c r="E30" s="7"/>
      <c r="F30" s="6">
        <v>64150</v>
      </c>
      <c r="G30" s="7"/>
      <c r="H30" s="6">
        <v>250</v>
      </c>
      <c r="J30" t="s">
        <v>16</v>
      </c>
      <c r="L30" s="8">
        <v>3.7687351336893288E-3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9" t="s">
        <v>45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68866.314727943114</v>
      </c>
      <c r="C36" s="19"/>
      <c r="D36" s="18">
        <v>17854.426551554076</v>
      </c>
      <c r="E36" s="18"/>
      <c r="F36" s="18">
        <v>418.96951189257021</v>
      </c>
      <c r="G36" s="18"/>
      <c r="H36" s="18">
        <v>2201.4177050194389</v>
      </c>
      <c r="I36" s="18"/>
      <c r="J36" s="18">
        <v>1041.6252772490618</v>
      </c>
      <c r="K36" s="18"/>
      <c r="L36" s="18">
        <v>1533.6953401143949</v>
      </c>
      <c r="M36" s="18"/>
      <c r="N36" s="18">
        <v>2116.2637365056521</v>
      </c>
      <c r="O36" s="18"/>
      <c r="P36" s="18">
        <v>741.66043505615335</v>
      </c>
      <c r="Q36" s="18">
        <v>3094.3578374996127</v>
      </c>
      <c r="R36" s="18"/>
      <c r="S36" s="18">
        <v>585.4481401578164</v>
      </c>
      <c r="T36" s="18"/>
      <c r="U36" s="18">
        <v>11969.699754382194</v>
      </c>
      <c r="V36" s="18"/>
      <c r="W36" s="18">
        <v>4117.7828256947923</v>
      </c>
      <c r="X36" s="18">
        <v>17021.626016260161</v>
      </c>
    </row>
    <row r="39" spans="2:39" ht="15.75" x14ac:dyDescent="0.25">
      <c r="B39" s="29" t="s">
        <v>37</v>
      </c>
    </row>
    <row r="40" spans="2:39" ht="44.25" customHeight="1" x14ac:dyDescent="0.3">
      <c r="B40" s="18">
        <v>4155</v>
      </c>
      <c r="C40" s="19"/>
      <c r="D40" s="18">
        <v>572</v>
      </c>
      <c r="E40" s="18"/>
      <c r="F40" s="18">
        <v>5</v>
      </c>
      <c r="G40" s="18"/>
      <c r="H40" s="18">
        <v>32</v>
      </c>
      <c r="I40" s="18"/>
      <c r="J40" s="18">
        <v>17</v>
      </c>
      <c r="K40" s="18"/>
      <c r="L40" s="18">
        <v>35</v>
      </c>
      <c r="M40" s="18"/>
      <c r="N40" s="18">
        <v>12</v>
      </c>
      <c r="O40" s="18"/>
      <c r="P40" s="18">
        <v>5</v>
      </c>
      <c r="Q40" s="18">
        <v>46</v>
      </c>
      <c r="R40" s="18"/>
      <c r="S40" s="18">
        <v>79</v>
      </c>
      <c r="T40" s="18"/>
      <c r="U40" s="18">
        <v>2000</v>
      </c>
      <c r="V40" s="18"/>
      <c r="W40" s="18">
        <v>5</v>
      </c>
      <c r="X40" s="18">
        <v>250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topLeftCell="A7" zoomScale="85" zoomScaleNormal="85" workbookViewId="0">
      <selection activeCell="W24" sqref="W24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2020</v>
      </c>
    </row>
    <row r="2" spans="2:14" x14ac:dyDescent="0.25">
      <c r="B2" s="22" t="s">
        <v>38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2019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v>68866314.727943107</v>
      </c>
      <c r="E18" s="7"/>
      <c r="F18" s="7">
        <v>2726727.92</v>
      </c>
      <c r="G18" s="7"/>
      <c r="H18" s="7">
        <v>4155</v>
      </c>
      <c r="J18" t="s">
        <v>22</v>
      </c>
      <c r="L18" s="8">
        <v>3.9594509024796214E-2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v>17854426.551554076</v>
      </c>
      <c r="E19" s="7"/>
      <c r="F19" s="7">
        <v>1844721.18</v>
      </c>
      <c r="G19" s="7"/>
      <c r="H19" s="7">
        <v>572</v>
      </c>
      <c r="J19" t="s">
        <v>23</v>
      </c>
      <c r="L19" s="8">
        <v>0.10332010242241203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v>418969.51189257018</v>
      </c>
      <c r="E20" s="11"/>
      <c r="F20" s="7">
        <v>81716.45</v>
      </c>
      <c r="G20" s="7"/>
      <c r="H20" s="7">
        <v>5</v>
      </c>
      <c r="J20" t="s">
        <v>24</v>
      </c>
      <c r="L20" s="8">
        <v>0.19504151896607042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v>2201417.7050194391</v>
      </c>
      <c r="E21" s="7"/>
      <c r="F21" s="7">
        <v>272677.21999999997</v>
      </c>
      <c r="G21" s="7"/>
      <c r="H21" s="7">
        <v>32</v>
      </c>
      <c r="J21" t="s">
        <v>25</v>
      </c>
      <c r="L21" s="8">
        <v>0.12386437129958132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v>1041625.2772490617</v>
      </c>
      <c r="E22" s="7"/>
      <c r="F22" s="7">
        <v>182264</v>
      </c>
      <c r="G22" s="7"/>
      <c r="H22" s="7">
        <v>17</v>
      </c>
      <c r="J22" t="s">
        <v>26</v>
      </c>
      <c r="L22" s="8">
        <v>0.17498039264308202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v>1533695.3401143949</v>
      </c>
      <c r="E23" s="7"/>
      <c r="F23" s="7">
        <v>234841.87</v>
      </c>
      <c r="G23" s="7"/>
      <c r="H23" s="7">
        <v>35</v>
      </c>
      <c r="J23" t="s">
        <v>27</v>
      </c>
      <c r="L23" s="8">
        <v>0.15312159061687158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v>2116263.7365056523</v>
      </c>
      <c r="E24" s="7"/>
      <c r="F24" s="7">
        <v>323567.09000000003</v>
      </c>
      <c r="G24" s="7"/>
      <c r="H24" s="7">
        <v>12</v>
      </c>
      <c r="J24" t="s">
        <v>28</v>
      </c>
      <c r="L24" s="8">
        <v>0.15289544701752056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v>741660.43505615334</v>
      </c>
      <c r="E25" s="7"/>
      <c r="F25" s="7">
        <v>113758</v>
      </c>
      <c r="G25" s="7"/>
      <c r="H25" s="7">
        <v>5</v>
      </c>
      <c r="J25" t="s">
        <v>29</v>
      </c>
      <c r="L25" s="8">
        <v>0.15338286178281446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v>3094357.8374996129</v>
      </c>
      <c r="E26" s="7"/>
      <c r="F26" s="7">
        <v>275000</v>
      </c>
      <c r="G26" s="7"/>
      <c r="H26" s="7">
        <v>46</v>
      </c>
      <c r="J26" t="s">
        <v>30</v>
      </c>
      <c r="L26" s="8">
        <v>8.8871428077049092E-2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v>585448.14015781635</v>
      </c>
      <c r="E27" s="7"/>
      <c r="F27" s="7">
        <v>18965.91</v>
      </c>
      <c r="G27" s="7"/>
      <c r="H27" s="7">
        <v>79</v>
      </c>
      <c r="J27" t="s">
        <v>31</v>
      </c>
      <c r="L27" s="8">
        <v>3.2395542318893446E-2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v>11969699.754382195</v>
      </c>
      <c r="E28" s="7"/>
      <c r="F28" s="7">
        <v>433161.54000000004</v>
      </c>
      <c r="G28" s="7"/>
      <c r="H28" s="7">
        <v>2000</v>
      </c>
      <c r="J28" t="s">
        <v>32</v>
      </c>
      <c r="L28" s="8">
        <v>3.6188170872157123E-2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v>4117782.825694792</v>
      </c>
      <c r="E29" s="7"/>
      <c r="F29" s="7">
        <v>51225</v>
      </c>
      <c r="G29" s="7"/>
      <c r="H29" s="7">
        <v>5</v>
      </c>
      <c r="J29" t="s">
        <v>33</v>
      </c>
      <c r="L29" s="8">
        <v>1.243994697349218E-2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v>17021626.016260162</v>
      </c>
      <c r="E30" s="7"/>
      <c r="F30" s="7">
        <v>64150</v>
      </c>
      <c r="G30" s="7"/>
      <c r="H30" s="7">
        <v>250</v>
      </c>
      <c r="J30" t="s">
        <v>34</v>
      </c>
      <c r="L30" s="8">
        <v>3.7687351336893288E-3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B34" s="30" t="s">
        <v>39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68866.314727943114</v>
      </c>
      <c r="C36" s="19"/>
      <c r="D36" s="18">
        <v>17854.426551554076</v>
      </c>
      <c r="E36" s="18"/>
      <c r="F36" s="18">
        <v>418.96951189257021</v>
      </c>
      <c r="G36" s="18"/>
      <c r="H36" s="18">
        <v>2201.4177050194389</v>
      </c>
      <c r="I36" s="18"/>
      <c r="J36" s="18">
        <v>1041.6252772490618</v>
      </c>
      <c r="K36" s="18"/>
      <c r="L36" s="18">
        <v>1533.6953401143949</v>
      </c>
      <c r="M36" s="18"/>
      <c r="N36" s="18">
        <v>2116.2637365056521</v>
      </c>
      <c r="O36" s="18"/>
      <c r="P36" s="18">
        <v>741.66043505615335</v>
      </c>
      <c r="Q36" s="18">
        <v>3094.3578374996127</v>
      </c>
      <c r="R36" s="18"/>
      <c r="S36" s="18">
        <v>585.4481401578164</v>
      </c>
      <c r="T36" s="18"/>
      <c r="U36" s="18">
        <v>11969.699754382194</v>
      </c>
      <c r="V36" s="18"/>
      <c r="W36" s="18">
        <v>4117.7828256947923</v>
      </c>
      <c r="X36" s="18">
        <v>17021.626016260161</v>
      </c>
    </row>
    <row r="39" spans="2:39" ht="15.75" x14ac:dyDescent="0.25">
      <c r="B39" s="30" t="s">
        <v>40</v>
      </c>
    </row>
    <row r="40" spans="2:39" ht="48.75" customHeight="1" x14ac:dyDescent="0.3">
      <c r="B40" s="18">
        <v>4155</v>
      </c>
      <c r="C40" s="19"/>
      <c r="D40" s="18">
        <v>572</v>
      </c>
      <c r="E40" s="18"/>
      <c r="F40" s="18">
        <v>5</v>
      </c>
      <c r="G40" s="18"/>
      <c r="H40" s="18">
        <v>32</v>
      </c>
      <c r="I40" s="18"/>
      <c r="J40" s="18">
        <v>17</v>
      </c>
      <c r="K40" s="18"/>
      <c r="L40" s="18">
        <v>35</v>
      </c>
      <c r="M40" s="18"/>
      <c r="N40" s="18">
        <v>12</v>
      </c>
      <c r="O40" s="18"/>
      <c r="P40" s="18">
        <v>5</v>
      </c>
      <c r="Q40" s="18">
        <v>46</v>
      </c>
      <c r="R40" s="18"/>
      <c r="S40" s="18">
        <v>79</v>
      </c>
      <c r="T40" s="18"/>
      <c r="U40" s="18">
        <v>2000</v>
      </c>
      <c r="V40" s="18"/>
      <c r="W40" s="18">
        <v>5</v>
      </c>
      <c r="X40" s="18">
        <v>250</v>
      </c>
    </row>
    <row r="41" spans="2:39" ht="20.25" x14ac:dyDescent="0.35">
      <c r="B41" s="20" t="s">
        <v>22</v>
      </c>
      <c r="C41" s="20"/>
      <c r="D41" s="20" t="s">
        <v>23</v>
      </c>
      <c r="E41" s="20"/>
      <c r="F41" s="20" t="s">
        <v>24</v>
      </c>
      <c r="G41" s="20"/>
      <c r="H41" s="20" t="s">
        <v>25</v>
      </c>
      <c r="I41" s="20"/>
      <c r="J41" s="20" t="s">
        <v>26</v>
      </c>
      <c r="K41" s="20"/>
      <c r="L41" s="20" t="s">
        <v>27</v>
      </c>
      <c r="M41" s="20"/>
      <c r="N41" s="20" t="s">
        <v>28</v>
      </c>
      <c r="O41" s="20"/>
      <c r="P41" s="20" t="s">
        <v>29</v>
      </c>
      <c r="Q41" s="20" t="s">
        <v>30</v>
      </c>
      <c r="R41" s="20"/>
      <c r="S41" s="20" t="s">
        <v>31</v>
      </c>
      <c r="T41" s="20"/>
      <c r="U41" s="20" t="s">
        <v>32</v>
      </c>
      <c r="V41" s="20"/>
      <c r="W41" s="20" t="s">
        <v>33</v>
      </c>
      <c r="X41" s="20" t="s">
        <v>34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W1" sqref="W1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5">
        <v>2019</v>
      </c>
      <c r="C1" s="23"/>
      <c r="D1" s="26" t="s">
        <v>43</v>
      </c>
      <c r="W1">
        <v>1.1399999999999999</v>
      </c>
    </row>
    <row r="7" spans="2:26" x14ac:dyDescent="0.25">
      <c r="X7" s="27"/>
    </row>
    <row r="8" spans="2:26" x14ac:dyDescent="0.25">
      <c r="Z8" s="28"/>
    </row>
    <row r="9" spans="2:26" x14ac:dyDescent="0.25">
      <c r="Z9" s="28"/>
    </row>
    <row r="10" spans="2:26" x14ac:dyDescent="0.25">
      <c r="Z10" s="28"/>
    </row>
    <row r="11" spans="2:26" x14ac:dyDescent="0.25">
      <c r="Z11" s="28"/>
    </row>
    <row r="12" spans="2:26" x14ac:dyDescent="0.25">
      <c r="Z12" s="28"/>
    </row>
    <row r="13" spans="2:26" x14ac:dyDescent="0.25">
      <c r="Z13" s="28"/>
    </row>
    <row r="14" spans="2:26" x14ac:dyDescent="0.25">
      <c r="Z14" s="28"/>
    </row>
    <row r="15" spans="2:26" x14ac:dyDescent="0.25">
      <c r="Z15" s="28"/>
    </row>
    <row r="16" spans="2:26" x14ac:dyDescent="0.25">
      <c r="Z16" s="28"/>
    </row>
    <row r="17" spans="2:30" ht="15.75" x14ac:dyDescent="0.25">
      <c r="B17" s="1">
        <v>2019</v>
      </c>
      <c r="D17" s="2" t="s">
        <v>17</v>
      </c>
      <c r="E17" s="3"/>
      <c r="F17" s="2" t="s">
        <v>1</v>
      </c>
      <c r="G17" s="2"/>
      <c r="H17" s="2" t="s">
        <v>2</v>
      </c>
      <c r="I17" s="2"/>
      <c r="J17" s="2"/>
      <c r="L17" s="2" t="s">
        <v>35</v>
      </c>
      <c r="P17" s="14"/>
      <c r="Q17" s="4"/>
      <c r="S17" s="5"/>
      <c r="U17" s="4"/>
      <c r="W17" s="5"/>
      <c r="Z17" s="28"/>
    </row>
    <row r="18" spans="2:30" x14ac:dyDescent="0.25">
      <c r="B18" t="s">
        <v>4</v>
      </c>
      <c r="D18" s="7">
        <v>78349590.043374449</v>
      </c>
      <c r="E18" s="7"/>
      <c r="F18" s="6">
        <v>2917104.9652241701</v>
      </c>
      <c r="G18" s="7"/>
      <c r="H18" s="7">
        <v>4236</v>
      </c>
      <c r="J18" t="s">
        <v>4</v>
      </c>
      <c r="L18" s="8">
        <v>3.7231911023519797E-2</v>
      </c>
      <c r="N18" s="9"/>
      <c r="Q18" s="10"/>
      <c r="S18" s="7"/>
      <c r="V18" s="7"/>
      <c r="W18" s="7"/>
      <c r="Z18" s="28"/>
    </row>
    <row r="19" spans="2:30" x14ac:dyDescent="0.25">
      <c r="B19" t="s">
        <v>5</v>
      </c>
      <c r="D19" s="7">
        <v>20311418.337669495</v>
      </c>
      <c r="E19" s="7"/>
      <c r="F19" s="6">
        <v>1976238.7852241702</v>
      </c>
      <c r="G19" s="7"/>
      <c r="H19" s="7">
        <v>688</v>
      </c>
      <c r="J19" t="s">
        <v>5</v>
      </c>
      <c r="L19" s="8">
        <v>9.7296936746118001E-2</v>
      </c>
      <c r="N19" s="9"/>
      <c r="Q19" s="10"/>
      <c r="S19" s="7"/>
      <c r="V19" s="7"/>
      <c r="W19" s="7"/>
      <c r="Y19" s="7"/>
      <c r="Z19" s="28"/>
      <c r="AA19" s="7"/>
      <c r="AC19" s="8"/>
      <c r="AD19" s="8"/>
    </row>
    <row r="20" spans="2:30" x14ac:dyDescent="0.25">
      <c r="B20" t="s">
        <v>6</v>
      </c>
      <c r="D20" s="7">
        <v>472863.13430181995</v>
      </c>
      <c r="E20" s="11"/>
      <c r="F20" s="6">
        <v>84819</v>
      </c>
      <c r="G20" s="7"/>
      <c r="H20" s="6">
        <v>5</v>
      </c>
      <c r="J20" t="s">
        <v>6</v>
      </c>
      <c r="L20" s="8">
        <v>0.17937325591100442</v>
      </c>
      <c r="N20" s="9"/>
      <c r="Q20" s="10"/>
      <c r="S20" s="7"/>
      <c r="V20" s="7"/>
      <c r="W20" s="7"/>
      <c r="Y20" s="7"/>
      <c r="Z20" s="28"/>
      <c r="AA20" s="7"/>
      <c r="AC20" s="8"/>
      <c r="AD20" s="8"/>
    </row>
    <row r="21" spans="2:30" x14ac:dyDescent="0.25">
      <c r="B21" t="s">
        <v>7</v>
      </c>
      <c r="D21" s="7">
        <v>2524208.2006210499</v>
      </c>
      <c r="E21" s="7"/>
      <c r="F21" s="6">
        <v>328965.67936060176</v>
      </c>
      <c r="G21" s="7"/>
      <c r="H21" s="6">
        <v>34</v>
      </c>
      <c r="J21" t="s">
        <v>7</v>
      </c>
      <c r="L21" s="8">
        <v>0.13032430497597777</v>
      </c>
      <c r="N21" s="9"/>
      <c r="Q21" s="10"/>
      <c r="S21" s="7"/>
      <c r="V21" s="7"/>
      <c r="W21" s="7"/>
      <c r="Y21" s="7"/>
      <c r="Z21" s="28"/>
      <c r="AA21" s="7"/>
      <c r="AC21" s="8"/>
      <c r="AD21" s="8"/>
    </row>
    <row r="22" spans="2:30" x14ac:dyDescent="0.25">
      <c r="B22" t="s">
        <v>8</v>
      </c>
      <c r="D22" s="7">
        <v>1244746.7060434152</v>
      </c>
      <c r="E22" s="7"/>
      <c r="F22" s="6">
        <v>185559</v>
      </c>
      <c r="G22" s="7"/>
      <c r="H22" s="6">
        <v>21</v>
      </c>
      <c r="J22" t="s">
        <v>8</v>
      </c>
      <c r="L22" s="8">
        <v>0.14907370238385506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7">
        <v>1786825.3500371117</v>
      </c>
      <c r="E23" s="7"/>
      <c r="F23" s="6">
        <v>263364</v>
      </c>
      <c r="G23" s="7"/>
      <c r="H23" s="6">
        <v>33</v>
      </c>
      <c r="J23" t="s">
        <v>9</v>
      </c>
      <c r="L23" s="8">
        <v>0.14739213320122754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7">
        <v>2424569.8877030774</v>
      </c>
      <c r="E24" s="7"/>
      <c r="F24" s="6">
        <v>349713.94099999999</v>
      </c>
      <c r="G24" s="7"/>
      <c r="H24" s="6">
        <v>13</v>
      </c>
      <c r="J24" t="s">
        <v>10</v>
      </c>
      <c r="L24" s="8">
        <v>0.14423751724942127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7">
        <v>811669.99567927036</v>
      </c>
      <c r="E25" s="7"/>
      <c r="F25" s="6">
        <v>112148.00000000001</v>
      </c>
      <c r="G25" s="7"/>
      <c r="H25" s="6">
        <v>5</v>
      </c>
      <c r="J25" t="s">
        <v>11</v>
      </c>
      <c r="L25" s="8">
        <v>0.13816945383837381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7">
        <v>3433598.2418067171</v>
      </c>
      <c r="E26" s="7"/>
      <c r="F26" s="6">
        <v>275491</v>
      </c>
      <c r="G26" s="7"/>
      <c r="H26" s="6">
        <v>180</v>
      </c>
      <c r="J26" t="s">
        <v>12</v>
      </c>
      <c r="L26" s="8">
        <v>8.0233906415049891E-2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7">
        <v>673581.88232376392</v>
      </c>
      <c r="E27" s="7"/>
      <c r="F27" s="6">
        <v>21857</v>
      </c>
      <c r="G27" s="7"/>
      <c r="H27" s="6">
        <v>79</v>
      </c>
      <c r="J27" t="s">
        <v>13</v>
      </c>
      <c r="L27" s="8">
        <v>3.2448913151577635E-2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7">
        <v>12806163.252603453</v>
      </c>
      <c r="E28" s="7"/>
      <c r="F28" s="6">
        <v>403504.00000000006</v>
      </c>
      <c r="G28" s="7"/>
      <c r="H28" s="6">
        <v>2000</v>
      </c>
      <c r="J28" t="s">
        <v>14</v>
      </c>
      <c r="L28" s="8">
        <v>3.150857848996802E-2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7">
        <v>4537294.2342676502</v>
      </c>
      <c r="E29" s="7"/>
      <c r="F29" s="6">
        <v>49446</v>
      </c>
      <c r="G29" s="7"/>
      <c r="H29" s="6">
        <v>3</v>
      </c>
      <c r="J29" t="s">
        <v>15</v>
      </c>
      <c r="L29" s="8">
        <v>1.0897684268867107E-2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7">
        <v>19131875</v>
      </c>
      <c r="E30" s="7"/>
      <c r="F30" s="6">
        <v>83757</v>
      </c>
      <c r="G30" s="7"/>
      <c r="H30" s="6">
        <v>1170</v>
      </c>
      <c r="J30" t="s">
        <v>16</v>
      </c>
      <c r="L30" s="8">
        <v>4.3778772336741691E-3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9" t="s">
        <v>36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78349.590043374454</v>
      </c>
      <c r="C36" s="19"/>
      <c r="D36" s="18">
        <v>20311.418337669496</v>
      </c>
      <c r="E36" s="18"/>
      <c r="F36" s="18">
        <v>472.86313430181997</v>
      </c>
      <c r="G36" s="18"/>
      <c r="H36" s="18">
        <v>2524.2082006210499</v>
      </c>
      <c r="I36" s="18"/>
      <c r="J36" s="18">
        <v>1244.7467060434153</v>
      </c>
      <c r="K36" s="18"/>
      <c r="L36" s="18">
        <v>1786.8253500371118</v>
      </c>
      <c r="M36" s="18"/>
      <c r="N36" s="18">
        <v>2424.5698877030773</v>
      </c>
      <c r="O36" s="18"/>
      <c r="P36" s="18">
        <v>811.66999567927041</v>
      </c>
      <c r="Q36" s="18">
        <v>3433.5982418067169</v>
      </c>
      <c r="R36" s="18"/>
      <c r="S36" s="18">
        <v>673.58188232376392</v>
      </c>
      <c r="T36" s="18"/>
      <c r="U36" s="18">
        <v>12806.163252603452</v>
      </c>
      <c r="V36" s="18"/>
      <c r="W36" s="18">
        <v>4537.2942342676506</v>
      </c>
      <c r="X36" s="18">
        <v>19131.875</v>
      </c>
    </row>
    <row r="39" spans="2:39" ht="15.75" x14ac:dyDescent="0.25">
      <c r="B39" s="29" t="s">
        <v>37</v>
      </c>
    </row>
    <row r="40" spans="2:39" ht="44.25" customHeight="1" x14ac:dyDescent="0.3">
      <c r="B40" s="18">
        <v>4236</v>
      </c>
      <c r="C40" s="19"/>
      <c r="D40" s="18">
        <v>688</v>
      </c>
      <c r="E40" s="18"/>
      <c r="F40" s="18">
        <v>5</v>
      </c>
      <c r="G40" s="18"/>
      <c r="H40" s="18">
        <v>34</v>
      </c>
      <c r="I40" s="18"/>
      <c r="J40" s="18">
        <v>21</v>
      </c>
      <c r="K40" s="18"/>
      <c r="L40" s="18">
        <v>33</v>
      </c>
      <c r="M40" s="18"/>
      <c r="N40" s="18">
        <v>13</v>
      </c>
      <c r="O40" s="18"/>
      <c r="P40" s="18">
        <v>5</v>
      </c>
      <c r="Q40" s="18">
        <v>180</v>
      </c>
      <c r="R40" s="18"/>
      <c r="S40" s="18">
        <v>79</v>
      </c>
      <c r="T40" s="18"/>
      <c r="U40" s="18">
        <v>2000</v>
      </c>
      <c r="V40" s="18"/>
      <c r="W40" s="18">
        <v>3</v>
      </c>
      <c r="X40" s="18">
        <v>1170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Q40" sqref="Q40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2019</v>
      </c>
    </row>
    <row r="2" spans="2:14" x14ac:dyDescent="0.25">
      <c r="B2" s="22" t="s">
        <v>38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2019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f>[1]Penetrasyon!D18</f>
        <v>78349590.043374449</v>
      </c>
      <c r="E18" s="7"/>
      <c r="F18" s="7">
        <f>[1]Penetrasyon!F18</f>
        <v>2917104.9652241701</v>
      </c>
      <c r="G18" s="7"/>
      <c r="H18" s="7">
        <f>[1]Penetrasyon!H18</f>
        <v>4236</v>
      </c>
      <c r="J18" t="s">
        <v>22</v>
      </c>
      <c r="L18" s="8">
        <f>+F18/D18</f>
        <v>3.7231911023519797E-2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f>[1]Penetrasyon!D19</f>
        <v>20311418.337669495</v>
      </c>
      <c r="E19" s="7"/>
      <c r="F19" s="7">
        <f>[1]Penetrasyon!F19</f>
        <v>1976238.7852241702</v>
      </c>
      <c r="G19" s="7"/>
      <c r="H19" s="7">
        <f>[1]Penetrasyon!H19</f>
        <v>688</v>
      </c>
      <c r="J19" t="s">
        <v>23</v>
      </c>
      <c r="L19" s="8">
        <f t="shared" ref="L19:L30" si="0">+F19/D19</f>
        <v>9.7296936746118001E-2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f>[1]Penetrasyon!D20</f>
        <v>472863.13430181995</v>
      </c>
      <c r="E20" s="11"/>
      <c r="F20" s="7">
        <f>[1]Penetrasyon!F20</f>
        <v>84819</v>
      </c>
      <c r="G20" s="7"/>
      <c r="H20" s="7">
        <f>[1]Penetrasyon!H20</f>
        <v>5</v>
      </c>
      <c r="J20" t="s">
        <v>24</v>
      </c>
      <c r="L20" s="8">
        <f t="shared" si="0"/>
        <v>0.17937325591100442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f>[1]Penetrasyon!D21</f>
        <v>2524208.2006210499</v>
      </c>
      <c r="E21" s="7"/>
      <c r="F21" s="7">
        <f>[1]Penetrasyon!F21</f>
        <v>328965.67936060176</v>
      </c>
      <c r="G21" s="7"/>
      <c r="H21" s="7">
        <f>[1]Penetrasyon!H21</f>
        <v>34</v>
      </c>
      <c r="J21" t="s">
        <v>25</v>
      </c>
      <c r="L21" s="8">
        <f t="shared" si="0"/>
        <v>0.13032430497597777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f>[1]Penetrasyon!D22</f>
        <v>1244746.7060434152</v>
      </c>
      <c r="E22" s="7"/>
      <c r="F22" s="7">
        <f>[1]Penetrasyon!F22</f>
        <v>185559</v>
      </c>
      <c r="G22" s="7"/>
      <c r="H22" s="7">
        <f>[1]Penetrasyon!H22</f>
        <v>21</v>
      </c>
      <c r="J22" t="s">
        <v>26</v>
      </c>
      <c r="L22" s="8">
        <f t="shared" si="0"/>
        <v>0.14907370238385506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f>[1]Penetrasyon!D23</f>
        <v>1786825.3500371117</v>
      </c>
      <c r="E23" s="7"/>
      <c r="F23" s="7">
        <f>[1]Penetrasyon!F23</f>
        <v>263364</v>
      </c>
      <c r="G23" s="7"/>
      <c r="H23" s="7">
        <f>[1]Penetrasyon!H23</f>
        <v>33</v>
      </c>
      <c r="J23" t="s">
        <v>27</v>
      </c>
      <c r="L23" s="8">
        <f t="shared" si="0"/>
        <v>0.14739213320122754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f>[1]Penetrasyon!D24</f>
        <v>2424569.8877030774</v>
      </c>
      <c r="E24" s="7"/>
      <c r="F24" s="7">
        <f>[1]Penetrasyon!F24</f>
        <v>349713.94099999999</v>
      </c>
      <c r="G24" s="7"/>
      <c r="H24" s="7">
        <f>[1]Penetrasyon!H24</f>
        <v>13</v>
      </c>
      <c r="J24" t="s">
        <v>28</v>
      </c>
      <c r="L24" s="8">
        <f t="shared" si="0"/>
        <v>0.14423751724942127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f>[1]Penetrasyon!D25</f>
        <v>811669.99567927036</v>
      </c>
      <c r="E25" s="7"/>
      <c r="F25" s="7">
        <f>[1]Penetrasyon!F25</f>
        <v>112148.00000000001</v>
      </c>
      <c r="G25" s="7"/>
      <c r="H25" s="7">
        <f>[1]Penetrasyon!H25</f>
        <v>5</v>
      </c>
      <c r="J25" t="s">
        <v>29</v>
      </c>
      <c r="L25" s="8">
        <f t="shared" si="0"/>
        <v>0.13816945383837381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f>[1]Penetrasyon!D26</f>
        <v>3433598.2418067171</v>
      </c>
      <c r="E26" s="7"/>
      <c r="F26" s="7">
        <f>[1]Penetrasyon!F26</f>
        <v>275491</v>
      </c>
      <c r="G26" s="7"/>
      <c r="H26" s="7">
        <f>[1]Penetrasyon!H26</f>
        <v>180</v>
      </c>
      <c r="J26" t="s">
        <v>30</v>
      </c>
      <c r="L26" s="8">
        <f t="shared" si="0"/>
        <v>8.0233906415049891E-2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f>[1]Penetrasyon!D27</f>
        <v>673581.88232376392</v>
      </c>
      <c r="E27" s="7"/>
      <c r="F27" s="7">
        <f>[1]Penetrasyon!F27</f>
        <v>21857</v>
      </c>
      <c r="G27" s="7"/>
      <c r="H27" s="7">
        <f>[1]Penetrasyon!H27</f>
        <v>79</v>
      </c>
      <c r="J27" t="s">
        <v>31</v>
      </c>
      <c r="L27" s="8">
        <f t="shared" si="0"/>
        <v>3.2448913151577635E-2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f>[1]Penetrasyon!D28</f>
        <v>12806163.252603453</v>
      </c>
      <c r="E28" s="7"/>
      <c r="F28" s="7">
        <f>[1]Penetrasyon!F28</f>
        <v>403504.00000000006</v>
      </c>
      <c r="G28" s="7"/>
      <c r="H28" s="7">
        <f>[1]Penetrasyon!H28</f>
        <v>2000</v>
      </c>
      <c r="J28" t="s">
        <v>32</v>
      </c>
      <c r="L28" s="8">
        <f t="shared" si="0"/>
        <v>3.150857848996802E-2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f>[1]Penetrasyon!D29</f>
        <v>4537294.2342676502</v>
      </c>
      <c r="E29" s="7"/>
      <c r="F29" s="7">
        <f>[1]Penetrasyon!F29</f>
        <v>49446</v>
      </c>
      <c r="G29" s="7"/>
      <c r="H29" s="7">
        <f>[1]Penetrasyon!H29</f>
        <v>3</v>
      </c>
      <c r="J29" t="s">
        <v>33</v>
      </c>
      <c r="L29" s="8">
        <f t="shared" si="0"/>
        <v>1.0897684268867107E-2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f>[1]Penetrasyon!D30</f>
        <v>19131875</v>
      </c>
      <c r="E30" s="7"/>
      <c r="F30" s="7">
        <f>[1]Penetrasyon!F30</f>
        <v>83757</v>
      </c>
      <c r="G30" s="7"/>
      <c r="H30" s="7">
        <f>[1]Penetrasyon!H30</f>
        <v>1170</v>
      </c>
      <c r="J30" t="s">
        <v>34</v>
      </c>
      <c r="L30" s="8">
        <f t="shared" si="0"/>
        <v>4.3778772336741691E-3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B34" s="30" t="s">
        <v>39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f>+D18/1000</f>
        <v>78349.590043374454</v>
      </c>
      <c r="C36" s="19"/>
      <c r="D36" s="18">
        <f>+D19/1000</f>
        <v>20311.418337669496</v>
      </c>
      <c r="E36" s="18"/>
      <c r="F36" s="18">
        <f>+D20/1000</f>
        <v>472.86313430181997</v>
      </c>
      <c r="G36" s="18"/>
      <c r="H36" s="18">
        <f>+D21/1000</f>
        <v>2524.2082006210499</v>
      </c>
      <c r="I36" s="18"/>
      <c r="J36" s="18">
        <f>+D22/1000</f>
        <v>1244.7467060434153</v>
      </c>
      <c r="K36" s="18"/>
      <c r="L36" s="18">
        <f>+D23/1000</f>
        <v>1786.8253500371118</v>
      </c>
      <c r="M36" s="18"/>
      <c r="N36" s="18">
        <f>+D24/1000</f>
        <v>2424.5698877030773</v>
      </c>
      <c r="O36" s="18"/>
      <c r="P36" s="18">
        <f>D25/1000</f>
        <v>811.66999567927041</v>
      </c>
      <c r="Q36" s="18">
        <f>+D26/1000</f>
        <v>3433.5982418067169</v>
      </c>
      <c r="R36" s="18"/>
      <c r="S36" s="18">
        <f>+D27/1000</f>
        <v>673.58188232376392</v>
      </c>
      <c r="T36" s="18"/>
      <c r="U36" s="18">
        <f>+D28/1000</f>
        <v>12806.163252603452</v>
      </c>
      <c r="V36" s="18"/>
      <c r="W36" s="18">
        <f>D29/1000</f>
        <v>4537.2942342676506</v>
      </c>
      <c r="X36" s="18">
        <f>+D30/1000</f>
        <v>19131.875</v>
      </c>
    </row>
    <row r="39" spans="2:39" ht="15.75" x14ac:dyDescent="0.25">
      <c r="B39" s="30" t="s">
        <v>40</v>
      </c>
    </row>
    <row r="40" spans="2:39" ht="48.75" customHeight="1" x14ac:dyDescent="0.3">
      <c r="B40" s="18">
        <f>+H18</f>
        <v>4236</v>
      </c>
      <c r="C40" s="19"/>
      <c r="D40" s="18">
        <f>+H19</f>
        <v>688</v>
      </c>
      <c r="E40" s="18"/>
      <c r="F40" s="18">
        <f>+H20</f>
        <v>5</v>
      </c>
      <c r="G40" s="18"/>
      <c r="H40" s="18">
        <f>+H21</f>
        <v>34</v>
      </c>
      <c r="I40" s="18"/>
      <c r="J40" s="18">
        <f>+H22</f>
        <v>21</v>
      </c>
      <c r="K40" s="18"/>
      <c r="L40" s="18">
        <f>+H23</f>
        <v>33</v>
      </c>
      <c r="M40" s="18"/>
      <c r="N40" s="18">
        <f>+H24</f>
        <v>13</v>
      </c>
      <c r="O40" s="18"/>
      <c r="P40" s="18">
        <f>H25</f>
        <v>5</v>
      </c>
      <c r="Q40" s="18">
        <f>+H26</f>
        <v>180</v>
      </c>
      <c r="R40" s="18"/>
      <c r="S40" s="18">
        <f>+H27</f>
        <v>79</v>
      </c>
      <c r="T40" s="18"/>
      <c r="U40" s="18">
        <f>H28</f>
        <v>2000</v>
      </c>
      <c r="V40" s="18"/>
      <c r="W40" s="18">
        <f>H29</f>
        <v>3</v>
      </c>
      <c r="X40" s="18">
        <f>H30</f>
        <v>1170</v>
      </c>
    </row>
    <row r="41" spans="2:39" ht="20.25" x14ac:dyDescent="0.35">
      <c r="B41" s="20" t="str">
        <f>B18</f>
        <v>World</v>
      </c>
      <c r="C41" s="20"/>
      <c r="D41" s="20" t="str">
        <f>B19</f>
        <v>Europe</v>
      </c>
      <c r="E41" s="20"/>
      <c r="F41" s="20" t="str">
        <f>B20</f>
        <v>Belgium</v>
      </c>
      <c r="G41" s="20"/>
      <c r="H41" s="20" t="str">
        <f>B21</f>
        <v>UK</v>
      </c>
      <c r="I41" s="20"/>
      <c r="J41" s="20" t="str">
        <f>B22</f>
        <v>Spain</v>
      </c>
      <c r="K41" s="20"/>
      <c r="L41" s="20" t="str">
        <f>B23</f>
        <v>Italy</v>
      </c>
      <c r="M41" s="20"/>
      <c r="N41" s="20" t="str">
        <f>B24</f>
        <v>France</v>
      </c>
      <c r="O41" s="20"/>
      <c r="P41" s="20" t="str">
        <f>B25</f>
        <v>Holland</v>
      </c>
      <c r="Q41" s="20" t="str">
        <f>B26</f>
        <v>Germany</v>
      </c>
      <c r="R41" s="20"/>
      <c r="S41" s="20" t="str">
        <f>B27</f>
        <v>Turkey</v>
      </c>
      <c r="T41" s="20"/>
      <c r="U41" s="20" t="str">
        <f>B28</f>
        <v>China</v>
      </c>
      <c r="V41" s="20"/>
      <c r="W41" s="20" t="str">
        <f>B29</f>
        <v>Japan</v>
      </c>
      <c r="X41" s="20" t="str">
        <f>B30</f>
        <v>USA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M42"/>
  <sheetViews>
    <sheetView showGridLines="0" zoomScale="85" zoomScaleNormal="85" workbookViewId="0">
      <selection activeCell="W1" sqref="W1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6" x14ac:dyDescent="0.25">
      <c r="B1" s="25">
        <v>2018</v>
      </c>
      <c r="C1" s="23"/>
      <c r="D1" s="26" t="s">
        <v>42</v>
      </c>
    </row>
    <row r="7" spans="2:26" x14ac:dyDescent="0.25">
      <c r="X7" s="27"/>
    </row>
    <row r="8" spans="2:26" x14ac:dyDescent="0.25">
      <c r="Z8" s="28"/>
    </row>
    <row r="9" spans="2:26" x14ac:dyDescent="0.25">
      <c r="Z9" s="28"/>
    </row>
    <row r="10" spans="2:26" x14ac:dyDescent="0.25">
      <c r="Z10" s="28"/>
    </row>
    <row r="11" spans="2:26" x14ac:dyDescent="0.25">
      <c r="Z11" s="28"/>
    </row>
    <row r="12" spans="2:26" x14ac:dyDescent="0.25">
      <c r="Z12" s="28"/>
    </row>
    <row r="13" spans="2:26" x14ac:dyDescent="0.25">
      <c r="Z13" s="28"/>
    </row>
    <row r="14" spans="2:26" x14ac:dyDescent="0.25">
      <c r="Z14" s="28"/>
    </row>
    <row r="15" spans="2:26" x14ac:dyDescent="0.25">
      <c r="Z15" s="28"/>
    </row>
    <row r="16" spans="2:26" x14ac:dyDescent="0.25">
      <c r="Z16" s="28"/>
    </row>
    <row r="17" spans="2:30" ht="15.75" x14ac:dyDescent="0.25">
      <c r="B17" s="1">
        <v>2018</v>
      </c>
      <c r="D17" s="2" t="s">
        <v>17</v>
      </c>
      <c r="E17" s="3"/>
      <c r="F17" s="2" t="s">
        <v>1</v>
      </c>
      <c r="G17" s="2"/>
      <c r="H17" s="2" t="s">
        <v>2</v>
      </c>
      <c r="I17" s="2"/>
      <c r="J17" s="2"/>
      <c r="L17" s="2" t="s">
        <v>35</v>
      </c>
      <c r="Q17" s="4"/>
      <c r="S17" s="5"/>
      <c r="U17" s="4"/>
      <c r="W17" s="5"/>
      <c r="Z17" s="28"/>
    </row>
    <row r="18" spans="2:30" x14ac:dyDescent="0.25">
      <c r="B18" t="s">
        <v>4</v>
      </c>
      <c r="D18" s="7">
        <v>75255106.032294855</v>
      </c>
      <c r="E18" s="7"/>
      <c r="F18" s="6">
        <v>2764303.6056278916</v>
      </c>
      <c r="G18" s="7"/>
      <c r="H18" s="7">
        <v>2577</v>
      </c>
      <c r="J18" t="s">
        <v>4</v>
      </c>
      <c r="L18" s="8">
        <v>3.6732439184148154E-2</v>
      </c>
      <c r="N18" s="9"/>
      <c r="Q18" s="10"/>
      <c r="S18" s="7"/>
      <c r="V18" s="7"/>
      <c r="W18" s="7"/>
      <c r="Z18" s="28"/>
    </row>
    <row r="19" spans="2:30" x14ac:dyDescent="0.25">
      <c r="B19" t="s">
        <v>5</v>
      </c>
      <c r="D19" s="7">
        <v>20205216.067925327</v>
      </c>
      <c r="E19" s="7"/>
      <c r="F19" s="6">
        <v>1826379.0556278918</v>
      </c>
      <c r="G19" s="7"/>
      <c r="H19" s="7">
        <v>744</v>
      </c>
      <c r="J19" t="s">
        <v>5</v>
      </c>
      <c r="L19" s="8">
        <v>9.0391463743224626E-2</v>
      </c>
      <c r="N19" s="9"/>
      <c r="Q19" s="10"/>
      <c r="S19" s="7"/>
      <c r="V19" s="7"/>
      <c r="W19" s="7"/>
      <c r="Y19" s="7"/>
      <c r="Z19" s="28"/>
      <c r="AA19" s="7"/>
      <c r="AC19" s="8"/>
      <c r="AD19" s="8"/>
    </row>
    <row r="20" spans="2:30" x14ac:dyDescent="0.25">
      <c r="B20" t="s">
        <v>6</v>
      </c>
      <c r="D20" s="7">
        <v>466462.22374625725</v>
      </c>
      <c r="E20" s="11"/>
      <c r="F20" s="6">
        <v>76340</v>
      </c>
      <c r="G20" s="7"/>
      <c r="H20" s="6">
        <v>5</v>
      </c>
      <c r="J20" t="s">
        <v>6</v>
      </c>
      <c r="L20" s="8">
        <v>0.16365741128380609</v>
      </c>
      <c r="N20" s="9"/>
      <c r="Q20" s="10"/>
      <c r="S20" s="7"/>
      <c r="V20" s="7"/>
      <c r="W20" s="7"/>
      <c r="Y20" s="7"/>
      <c r="Z20" s="28"/>
      <c r="AA20" s="7"/>
      <c r="AC20" s="8"/>
      <c r="AD20" s="8"/>
    </row>
    <row r="21" spans="2:30" x14ac:dyDescent="0.25">
      <c r="B21" t="s">
        <v>7</v>
      </c>
      <c r="D21" s="7">
        <v>2478252.5855288627</v>
      </c>
      <c r="E21" s="7"/>
      <c r="F21" s="6">
        <v>320192.72690686729</v>
      </c>
      <c r="G21" s="7"/>
      <c r="H21" s="6">
        <v>95</v>
      </c>
      <c r="J21" t="s">
        <v>7</v>
      </c>
      <c r="L21" s="8">
        <v>0.12920100589284272</v>
      </c>
      <c r="N21" s="9"/>
      <c r="Q21" s="10"/>
      <c r="S21" s="7"/>
      <c r="V21" s="7"/>
      <c r="W21" s="7"/>
      <c r="Y21" s="7"/>
      <c r="Z21" s="28"/>
      <c r="AA21" s="7"/>
      <c r="AC21" s="8"/>
      <c r="AD21" s="8"/>
    </row>
    <row r="22" spans="2:30" x14ac:dyDescent="0.25">
      <c r="B22" t="s">
        <v>8</v>
      </c>
      <c r="D22" s="7">
        <v>1251043.1031548942</v>
      </c>
      <c r="E22" s="7"/>
      <c r="F22" s="6">
        <v>166391</v>
      </c>
      <c r="G22" s="7"/>
      <c r="H22" s="6">
        <v>20</v>
      </c>
      <c r="J22" t="s">
        <v>8</v>
      </c>
      <c r="L22" s="8">
        <v>0.13300181231197658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7">
        <v>1819212.2709458165</v>
      </c>
      <c r="E23" s="7"/>
      <c r="F23" s="6">
        <v>247429.73872102454</v>
      </c>
      <c r="G23" s="7"/>
      <c r="H23" s="6">
        <v>30</v>
      </c>
      <c r="J23" t="s">
        <v>9</v>
      </c>
      <c r="L23" s="8">
        <v>0.13600927317425399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7">
        <v>2436434.4204192767</v>
      </c>
      <c r="E24" s="7"/>
      <c r="F24" s="6">
        <v>320409.08999999997</v>
      </c>
      <c r="G24" s="7"/>
      <c r="H24" s="6">
        <v>13</v>
      </c>
      <c r="J24" t="s">
        <v>10</v>
      </c>
      <c r="L24" s="8">
        <v>0.13150737295234155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7">
        <v>800765.20533550228</v>
      </c>
      <c r="E25" s="7"/>
      <c r="F25" s="6">
        <v>98368.000000000015</v>
      </c>
      <c r="G25" s="7"/>
      <c r="H25" s="6">
        <v>5</v>
      </c>
      <c r="J25" t="s">
        <v>11</v>
      </c>
      <c r="L25" s="8">
        <v>0.12284250032915213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7">
        <v>3505929.2026822902</v>
      </c>
      <c r="E26" s="7"/>
      <c r="F26" s="6">
        <v>244300</v>
      </c>
      <c r="G26" s="7"/>
      <c r="H26" s="6">
        <v>183</v>
      </c>
      <c r="J26" t="s">
        <v>12</v>
      </c>
      <c r="L26" s="8">
        <v>6.9681954733453483E-2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7">
        <v>672376.39371717453</v>
      </c>
      <c r="E27" s="7"/>
      <c r="F27" s="6">
        <v>24131</v>
      </c>
      <c r="G27" s="7"/>
      <c r="H27" s="6">
        <v>59</v>
      </c>
      <c r="J27" t="s">
        <v>13</v>
      </c>
      <c r="L27" s="8">
        <v>3.5889124343872127E-2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7">
        <v>11936975.319857767</v>
      </c>
      <c r="E28" s="7"/>
      <c r="F28" s="6">
        <v>411573</v>
      </c>
      <c r="G28" s="7"/>
      <c r="H28" s="6">
        <v>31</v>
      </c>
      <c r="J28" t="s">
        <v>14</v>
      </c>
      <c r="L28" s="8">
        <v>3.4478834794550287E-2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7">
        <v>4360452.2426656829</v>
      </c>
      <c r="E29" s="7"/>
      <c r="F29" s="6">
        <v>49348</v>
      </c>
      <c r="G29" s="7"/>
      <c r="H29" s="6">
        <v>3</v>
      </c>
      <c r="J29" t="s">
        <v>15</v>
      </c>
      <c r="L29" s="8">
        <v>1.1317174745579143E-2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7">
        <v>17977280.566131756</v>
      </c>
      <c r="E30" s="7"/>
      <c r="F30" s="6">
        <v>87821</v>
      </c>
      <c r="G30" s="7"/>
      <c r="H30" s="6">
        <v>700</v>
      </c>
      <c r="J30" t="s">
        <v>16</v>
      </c>
      <c r="L30" s="8">
        <v>4.8851103856859257E-3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3" spans="2:39" ht="9" customHeight="1" x14ac:dyDescent="0.25"/>
    <row r="34" spans="2:39" ht="24" customHeight="1" x14ac:dyDescent="0.25">
      <c r="B34" s="29" t="s">
        <v>36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75255.106032294862</v>
      </c>
      <c r="C36" s="19"/>
      <c r="D36" s="18">
        <v>20205.216067925325</v>
      </c>
      <c r="E36" s="18"/>
      <c r="F36" s="18">
        <v>466.46222374625728</v>
      </c>
      <c r="G36" s="18"/>
      <c r="H36" s="18">
        <v>2478.2525855288627</v>
      </c>
      <c r="I36" s="18"/>
      <c r="J36" s="18">
        <v>1251.0431031548942</v>
      </c>
      <c r="K36" s="18"/>
      <c r="L36" s="18">
        <v>1819.2122709458165</v>
      </c>
      <c r="M36" s="18"/>
      <c r="N36" s="18">
        <v>2436.4344204192766</v>
      </c>
      <c r="O36" s="18"/>
      <c r="P36" s="18">
        <v>800.76520533550229</v>
      </c>
      <c r="Q36" s="18">
        <v>3505.9292026822905</v>
      </c>
      <c r="R36" s="18"/>
      <c r="S36" s="18">
        <v>672.37639371717455</v>
      </c>
      <c r="T36" s="18"/>
      <c r="U36" s="18">
        <v>11936.975319857767</v>
      </c>
      <c r="V36" s="18"/>
      <c r="W36" s="18">
        <v>4360.4522426656831</v>
      </c>
      <c r="X36" s="18">
        <v>17977.280566131754</v>
      </c>
    </row>
    <row r="39" spans="2:39" ht="15.75" x14ac:dyDescent="0.25">
      <c r="B39" s="29" t="s">
        <v>37</v>
      </c>
    </row>
    <row r="40" spans="2:39" ht="44.25" customHeight="1" x14ac:dyDescent="0.3">
      <c r="B40" s="18">
        <v>2577</v>
      </c>
      <c r="C40" s="19"/>
      <c r="D40" s="18">
        <v>744</v>
      </c>
      <c r="E40" s="18"/>
      <c r="F40" s="18">
        <v>5</v>
      </c>
      <c r="G40" s="18"/>
      <c r="H40" s="18">
        <v>95</v>
      </c>
      <c r="I40" s="18"/>
      <c r="J40" s="18">
        <v>20</v>
      </c>
      <c r="K40" s="18"/>
      <c r="L40" s="18">
        <v>30</v>
      </c>
      <c r="M40" s="18"/>
      <c r="N40" s="18">
        <v>13</v>
      </c>
      <c r="O40" s="18"/>
      <c r="P40" s="18">
        <v>5</v>
      </c>
      <c r="Q40" s="18">
        <v>183</v>
      </c>
      <c r="R40" s="18"/>
      <c r="S40" s="18">
        <v>59</v>
      </c>
      <c r="T40" s="18"/>
      <c r="U40" s="18">
        <v>31</v>
      </c>
      <c r="V40" s="18"/>
      <c r="W40" s="18">
        <v>3</v>
      </c>
      <c r="X40" s="18">
        <v>700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rintOptions gridLines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U11" sqref="U11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14" x14ac:dyDescent="0.25">
      <c r="B1" s="21">
        <v>2018</v>
      </c>
    </row>
    <row r="2" spans="2:14" x14ac:dyDescent="0.25">
      <c r="B2" s="22" t="s">
        <v>38</v>
      </c>
    </row>
    <row r="16" spans="2:14" x14ac:dyDescent="0.25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</row>
    <row r="17" spans="2:30" ht="15.75" x14ac:dyDescent="0.25">
      <c r="B17" s="1">
        <v>2018</v>
      </c>
      <c r="D17" s="23" t="s">
        <v>0</v>
      </c>
      <c r="E17" s="24"/>
      <c r="F17" s="23" t="s">
        <v>19</v>
      </c>
      <c r="G17" s="23"/>
      <c r="H17" s="23" t="s">
        <v>20</v>
      </c>
      <c r="I17" s="23"/>
      <c r="J17" s="23"/>
      <c r="K17" s="21"/>
      <c r="L17" s="23" t="s">
        <v>21</v>
      </c>
      <c r="M17" s="21"/>
      <c r="N17" s="21"/>
      <c r="Q17" s="4"/>
      <c r="S17" s="5"/>
      <c r="U17" s="4"/>
      <c r="W17" s="5"/>
      <c r="Z17" s="2"/>
    </row>
    <row r="18" spans="2:30" x14ac:dyDescent="0.25">
      <c r="B18" t="s">
        <v>22</v>
      </c>
      <c r="D18" s="6">
        <v>75255106.032294855</v>
      </c>
      <c r="E18" s="7"/>
      <c r="F18" s="7">
        <v>2764303.6056278916</v>
      </c>
      <c r="G18" s="7"/>
      <c r="H18" s="7">
        <v>2577</v>
      </c>
      <c r="J18" t="s">
        <v>22</v>
      </c>
      <c r="L18" s="8">
        <v>3.6732439184148154E-2</v>
      </c>
      <c r="N18" s="9"/>
      <c r="Q18" s="10"/>
      <c r="S18" s="7"/>
      <c r="V18" s="7"/>
      <c r="W18" s="7"/>
      <c r="Z18" s="8"/>
    </row>
    <row r="19" spans="2:30" x14ac:dyDescent="0.25">
      <c r="B19" t="s">
        <v>23</v>
      </c>
      <c r="D19" s="6">
        <v>20205216.067925327</v>
      </c>
      <c r="E19" s="7"/>
      <c r="F19" s="7">
        <v>1826379.0556278918</v>
      </c>
      <c r="G19" s="7"/>
      <c r="H19" s="7">
        <v>744</v>
      </c>
      <c r="J19" t="s">
        <v>23</v>
      </c>
      <c r="L19" s="8">
        <v>9.0391463743224626E-2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24</v>
      </c>
      <c r="D20" s="6">
        <v>466462.22374625725</v>
      </c>
      <c r="E20" s="11"/>
      <c r="F20" s="7">
        <v>76340</v>
      </c>
      <c r="G20" s="7"/>
      <c r="H20" s="7">
        <v>5</v>
      </c>
      <c r="J20" t="s">
        <v>24</v>
      </c>
      <c r="L20" s="8">
        <v>0.16365741128380609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25</v>
      </c>
      <c r="D21" s="6">
        <v>2478252.5855288627</v>
      </c>
      <c r="E21" s="7"/>
      <c r="F21" s="7">
        <v>320192.72690686729</v>
      </c>
      <c r="G21" s="7"/>
      <c r="H21" s="7">
        <v>95</v>
      </c>
      <c r="J21" t="s">
        <v>25</v>
      </c>
      <c r="L21" s="8">
        <v>0.12920100589284272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26</v>
      </c>
      <c r="D22" s="6">
        <v>1251043.1031548942</v>
      </c>
      <c r="E22" s="7"/>
      <c r="F22" s="7">
        <v>166391</v>
      </c>
      <c r="G22" s="7"/>
      <c r="H22" s="7">
        <v>20</v>
      </c>
      <c r="J22" t="s">
        <v>26</v>
      </c>
      <c r="L22" s="8">
        <v>0.13300181231197658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27</v>
      </c>
      <c r="D23" s="6">
        <v>1819212.2709458165</v>
      </c>
      <c r="E23" s="7"/>
      <c r="F23" s="7">
        <v>247429.73872102454</v>
      </c>
      <c r="G23" s="7"/>
      <c r="H23" s="7">
        <v>30</v>
      </c>
      <c r="J23" t="s">
        <v>27</v>
      </c>
      <c r="L23" s="8">
        <v>0.13600927317425399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28</v>
      </c>
      <c r="D24" s="6">
        <v>2436434.4204192767</v>
      </c>
      <c r="E24" s="7"/>
      <c r="F24" s="7">
        <v>320409.08999999997</v>
      </c>
      <c r="G24" s="7"/>
      <c r="H24" s="7">
        <v>13</v>
      </c>
      <c r="J24" t="s">
        <v>28</v>
      </c>
      <c r="L24" s="8">
        <v>0.13150737295234155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29</v>
      </c>
      <c r="D25" s="6">
        <v>800765.20533550228</v>
      </c>
      <c r="E25" s="7"/>
      <c r="F25" s="7">
        <v>98368.000000000015</v>
      </c>
      <c r="G25" s="7"/>
      <c r="H25" s="7">
        <v>5</v>
      </c>
      <c r="J25" t="s">
        <v>29</v>
      </c>
      <c r="L25" s="8">
        <v>0.12284250032915213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30</v>
      </c>
      <c r="D26" s="6">
        <v>3505929.2026822902</v>
      </c>
      <c r="E26" s="7"/>
      <c r="F26" s="7">
        <v>244300</v>
      </c>
      <c r="G26" s="7"/>
      <c r="H26" s="7">
        <v>183</v>
      </c>
      <c r="J26" t="s">
        <v>30</v>
      </c>
      <c r="L26" s="8">
        <v>6.9681954733453483E-2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31</v>
      </c>
      <c r="D27" s="6">
        <v>672376.39371717453</v>
      </c>
      <c r="E27" s="7"/>
      <c r="F27" s="7">
        <v>24131</v>
      </c>
      <c r="G27" s="7"/>
      <c r="H27" s="7">
        <v>59</v>
      </c>
      <c r="J27" t="s">
        <v>31</v>
      </c>
      <c r="L27" s="8">
        <v>3.5889124343872127E-2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32</v>
      </c>
      <c r="D28" s="6">
        <v>11936975.319857767</v>
      </c>
      <c r="E28" s="7"/>
      <c r="F28" s="7">
        <v>411573</v>
      </c>
      <c r="G28" s="7"/>
      <c r="H28" s="7">
        <v>31</v>
      </c>
      <c r="J28" t="s">
        <v>32</v>
      </c>
      <c r="L28" s="8">
        <v>3.4478834794550287E-2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33</v>
      </c>
      <c r="D29" s="6">
        <v>4360452.2426656829</v>
      </c>
      <c r="E29" s="7"/>
      <c r="F29" s="7">
        <v>49348</v>
      </c>
      <c r="G29" s="7"/>
      <c r="H29" s="7">
        <v>3</v>
      </c>
      <c r="J29" t="s">
        <v>33</v>
      </c>
      <c r="L29" s="8">
        <v>1.1317174745579143E-2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34</v>
      </c>
      <c r="D30" s="6">
        <v>17977280.566131756</v>
      </c>
      <c r="E30" s="7"/>
      <c r="F30" s="7">
        <v>87821</v>
      </c>
      <c r="G30" s="7"/>
      <c r="H30" s="7">
        <v>700</v>
      </c>
      <c r="J30" t="s">
        <v>34</v>
      </c>
      <c r="L30" s="8">
        <v>4.8851103856859257E-3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B34" s="30" t="s">
        <v>39</v>
      </c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75255.106032294862</v>
      </c>
      <c r="C36" s="19"/>
      <c r="D36" s="18">
        <v>20205.216067925325</v>
      </c>
      <c r="E36" s="18"/>
      <c r="F36" s="18">
        <v>466.46222374625728</v>
      </c>
      <c r="G36" s="18"/>
      <c r="H36" s="18">
        <v>2478.2525855288627</v>
      </c>
      <c r="I36" s="18"/>
      <c r="J36" s="18">
        <v>1251.0431031548942</v>
      </c>
      <c r="K36" s="18"/>
      <c r="L36" s="18">
        <v>1819.2122709458165</v>
      </c>
      <c r="M36" s="18"/>
      <c r="N36" s="18">
        <v>2436.4344204192766</v>
      </c>
      <c r="O36" s="18"/>
      <c r="P36" s="18">
        <v>800.76520533550229</v>
      </c>
      <c r="Q36" s="18">
        <v>3505.9292026822905</v>
      </c>
      <c r="R36" s="18"/>
      <c r="S36" s="18">
        <v>672.37639371717455</v>
      </c>
      <c r="T36" s="18"/>
      <c r="U36" s="18">
        <v>11936.975319857767</v>
      </c>
      <c r="V36" s="18"/>
      <c r="W36" s="18">
        <v>4360.4522426656831</v>
      </c>
      <c r="X36" s="18">
        <v>17977.280566131754</v>
      </c>
    </row>
    <row r="39" spans="2:39" ht="15.75" x14ac:dyDescent="0.25">
      <c r="B39" s="30" t="s">
        <v>40</v>
      </c>
    </row>
    <row r="40" spans="2:39" ht="48.75" customHeight="1" x14ac:dyDescent="0.3">
      <c r="B40" s="18">
        <v>2577</v>
      </c>
      <c r="C40" s="19"/>
      <c r="D40" s="18">
        <v>744</v>
      </c>
      <c r="E40" s="18"/>
      <c r="F40" s="18">
        <v>5</v>
      </c>
      <c r="G40" s="18"/>
      <c r="H40" s="18">
        <v>95</v>
      </c>
      <c r="I40" s="18"/>
      <c r="J40" s="18">
        <v>20</v>
      </c>
      <c r="K40" s="18"/>
      <c r="L40" s="18">
        <v>30</v>
      </c>
      <c r="M40" s="18"/>
      <c r="N40" s="18">
        <v>13</v>
      </c>
      <c r="O40" s="18"/>
      <c r="P40" s="18">
        <v>5</v>
      </c>
      <c r="Q40" s="18">
        <v>183</v>
      </c>
      <c r="R40" s="18"/>
      <c r="S40" s="18">
        <v>59</v>
      </c>
      <c r="T40" s="18"/>
      <c r="U40" s="18">
        <v>31</v>
      </c>
      <c r="V40" s="18"/>
      <c r="W40" s="18">
        <v>3</v>
      </c>
      <c r="X40" s="18">
        <v>700</v>
      </c>
    </row>
    <row r="41" spans="2:39" ht="20.25" x14ac:dyDescent="0.35">
      <c r="B41" s="20" t="s">
        <v>22</v>
      </c>
      <c r="C41" s="20"/>
      <c r="D41" s="20" t="s">
        <v>23</v>
      </c>
      <c r="E41" s="20"/>
      <c r="F41" s="20" t="s">
        <v>24</v>
      </c>
      <c r="G41" s="20"/>
      <c r="H41" s="20" t="s">
        <v>25</v>
      </c>
      <c r="I41" s="20"/>
      <c r="J41" s="20" t="s">
        <v>26</v>
      </c>
      <c r="K41" s="20"/>
      <c r="L41" s="20" t="s">
        <v>27</v>
      </c>
      <c r="M41" s="20"/>
      <c r="N41" s="20" t="s">
        <v>28</v>
      </c>
      <c r="O41" s="20"/>
      <c r="P41" s="20" t="s">
        <v>29</v>
      </c>
      <c r="Q41" s="20" t="s">
        <v>30</v>
      </c>
      <c r="R41" s="20"/>
      <c r="S41" s="20" t="s">
        <v>31</v>
      </c>
      <c r="T41" s="20"/>
      <c r="U41" s="20" t="s">
        <v>32</v>
      </c>
      <c r="V41" s="20"/>
      <c r="W41" s="20" t="s">
        <v>33</v>
      </c>
      <c r="X41" s="20" t="s">
        <v>34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42"/>
  <sheetViews>
    <sheetView showGridLines="0" zoomScale="85" zoomScaleNormal="85" workbookViewId="0">
      <selection activeCell="B16" sqref="B16"/>
    </sheetView>
  </sheetViews>
  <sheetFormatPr defaultRowHeight="15" x14ac:dyDescent="0.25"/>
  <cols>
    <col min="2" max="2" width="13.5703125" customWidth="1"/>
    <col min="3" max="3" width="0.85546875" customWidth="1"/>
    <col min="4" max="4" width="13.5703125" customWidth="1"/>
    <col min="5" max="5" width="0.85546875" customWidth="1"/>
    <col min="6" max="6" width="13.5703125" customWidth="1"/>
    <col min="7" max="7" width="0.85546875" customWidth="1"/>
    <col min="8" max="8" width="13.5703125" customWidth="1"/>
    <col min="9" max="9" width="0.85546875" customWidth="1"/>
    <col min="10" max="10" width="13.5703125" customWidth="1"/>
    <col min="11" max="11" width="0.85546875" customWidth="1"/>
    <col min="12" max="12" width="13.5703125" customWidth="1"/>
    <col min="13" max="13" width="0.85546875" customWidth="1"/>
    <col min="14" max="14" width="13.5703125" customWidth="1"/>
    <col min="15" max="15" width="0.85546875" customWidth="1"/>
    <col min="16" max="16" width="14.7109375" customWidth="1"/>
    <col min="17" max="17" width="13.5703125" customWidth="1"/>
    <col min="18" max="18" width="0.85546875" customWidth="1"/>
    <col min="19" max="19" width="13.5703125" customWidth="1"/>
    <col min="20" max="20" width="0.85546875" customWidth="1"/>
    <col min="21" max="21" width="13.5703125" customWidth="1"/>
    <col min="22" max="22" width="0.85546875" customWidth="1"/>
    <col min="23" max="23" width="16" bestFit="1" customWidth="1"/>
    <col min="24" max="24" width="15.85546875" customWidth="1"/>
    <col min="25" max="25" width="16.5703125" bestFit="1" customWidth="1"/>
    <col min="26" max="26" width="15.5703125" bestFit="1" customWidth="1"/>
    <col min="27" max="27" width="11.85546875" bestFit="1" customWidth="1"/>
  </cols>
  <sheetData>
    <row r="1" spans="2:2" x14ac:dyDescent="0.25">
      <c r="B1">
        <v>2017</v>
      </c>
    </row>
    <row r="16" spans="2:2" x14ac:dyDescent="0.25">
      <c r="B16" s="31" t="s">
        <v>41</v>
      </c>
    </row>
    <row r="17" spans="2:30" ht="15.75" x14ac:dyDescent="0.25">
      <c r="B17" s="1">
        <v>2017</v>
      </c>
      <c r="D17" s="2" t="s">
        <v>17</v>
      </c>
      <c r="E17" s="3"/>
      <c r="F17" s="2" t="s">
        <v>1</v>
      </c>
      <c r="G17" s="2"/>
      <c r="H17" s="2" t="s">
        <v>2</v>
      </c>
      <c r="I17" s="2"/>
      <c r="J17" s="2"/>
      <c r="L17" s="2" t="s">
        <v>35</v>
      </c>
      <c r="Q17" s="4"/>
      <c r="S17" s="5"/>
      <c r="U17" s="4"/>
      <c r="W17" s="5"/>
      <c r="Z17" s="2"/>
    </row>
    <row r="18" spans="2:30" x14ac:dyDescent="0.25">
      <c r="B18" t="s">
        <v>4</v>
      </c>
      <c r="D18" s="6">
        <v>80683787.437857822</v>
      </c>
      <c r="E18" s="7"/>
      <c r="F18" s="7">
        <v>3117437.5714534023</v>
      </c>
      <c r="G18" s="7"/>
      <c r="H18" s="7">
        <v>7357</v>
      </c>
      <c r="J18" t="s">
        <v>4</v>
      </c>
      <c r="L18" s="8">
        <v>3.8637719800330823E-2</v>
      </c>
      <c r="N18" s="9"/>
      <c r="Q18" s="10"/>
      <c r="S18" s="7"/>
      <c r="V18" s="7"/>
      <c r="W18" s="7"/>
      <c r="Z18" s="8"/>
    </row>
    <row r="19" spans="2:30" x14ac:dyDescent="0.25">
      <c r="B19" t="s">
        <v>5</v>
      </c>
      <c r="D19" s="6">
        <v>21011736.803245489</v>
      </c>
      <c r="E19" s="7"/>
      <c r="F19" s="7">
        <v>2041986.6769802002</v>
      </c>
      <c r="G19" s="7"/>
      <c r="H19" s="7">
        <v>646</v>
      </c>
      <c r="J19" t="s">
        <v>5</v>
      </c>
      <c r="L19" s="8">
        <v>9.7183145596264731E-2</v>
      </c>
      <c r="N19" s="9"/>
      <c r="Q19" s="10"/>
      <c r="S19" s="7"/>
      <c r="V19" s="7"/>
      <c r="W19" s="7"/>
      <c r="Y19" s="7"/>
      <c r="Z19" s="7"/>
      <c r="AA19" s="7"/>
      <c r="AC19" s="8"/>
      <c r="AD19" s="8"/>
    </row>
    <row r="20" spans="2:30" x14ac:dyDescent="0.25">
      <c r="B20" t="s">
        <v>6</v>
      </c>
      <c r="D20" s="6">
        <v>492681.28304924787</v>
      </c>
      <c r="E20" s="11"/>
      <c r="F20" s="7">
        <v>83555.271800000002</v>
      </c>
      <c r="G20" s="7"/>
      <c r="H20" s="7">
        <v>5</v>
      </c>
      <c r="J20" t="s">
        <v>6</v>
      </c>
      <c r="L20" s="8">
        <v>0.16959294918383963</v>
      </c>
      <c r="N20" s="9"/>
      <c r="Q20" s="10"/>
      <c r="S20" s="7"/>
      <c r="V20" s="7"/>
      <c r="W20" s="7"/>
      <c r="Y20" s="7"/>
      <c r="Z20" s="7"/>
      <c r="AA20" s="7"/>
      <c r="AC20" s="8"/>
      <c r="AD20" s="8"/>
    </row>
    <row r="21" spans="2:30" x14ac:dyDescent="0.25">
      <c r="B21" t="s">
        <v>7</v>
      </c>
      <c r="D21" s="6">
        <v>2622433.9596041618</v>
      </c>
      <c r="E21" s="7"/>
      <c r="F21" s="7">
        <v>389047.14799999999</v>
      </c>
      <c r="G21" s="7"/>
      <c r="H21" s="7">
        <v>38</v>
      </c>
      <c r="J21" t="s">
        <v>7</v>
      </c>
      <c r="L21" s="8">
        <v>0.14835345865438837</v>
      </c>
      <c r="N21" s="9"/>
      <c r="Q21" s="10"/>
      <c r="S21" s="7"/>
      <c r="V21" s="7"/>
      <c r="W21" s="7"/>
      <c r="Y21" s="7"/>
      <c r="Z21" s="7"/>
      <c r="AA21" s="7"/>
      <c r="AC21" s="8"/>
      <c r="AD21" s="8"/>
    </row>
    <row r="22" spans="2:30" x14ac:dyDescent="0.25">
      <c r="B22" t="s">
        <v>8</v>
      </c>
      <c r="D22" s="6">
        <v>1311320.0155159885</v>
      </c>
      <c r="E22" s="7"/>
      <c r="F22" s="7">
        <v>175521.1416</v>
      </c>
      <c r="G22" s="7"/>
      <c r="H22" s="7">
        <v>22</v>
      </c>
      <c r="J22" t="s">
        <v>8</v>
      </c>
      <c r="L22" s="8">
        <v>0.13385073019794835</v>
      </c>
      <c r="N22" s="9"/>
      <c r="Q22" s="10"/>
      <c r="S22" s="7"/>
      <c r="V22" s="7"/>
      <c r="W22" s="7"/>
      <c r="Y22" s="7"/>
      <c r="Z22" s="7"/>
      <c r="AA22" s="7"/>
      <c r="AC22" s="8"/>
      <c r="AD22" s="8"/>
    </row>
    <row r="23" spans="2:30" x14ac:dyDescent="0.25">
      <c r="B23" t="s">
        <v>9</v>
      </c>
      <c r="D23" s="6">
        <v>1934797.9374113267</v>
      </c>
      <c r="E23" s="7"/>
      <c r="F23" s="7">
        <v>274059.51579999999</v>
      </c>
      <c r="G23" s="7"/>
      <c r="H23" s="7">
        <v>3</v>
      </c>
      <c r="J23" t="s">
        <v>9</v>
      </c>
      <c r="L23" s="8">
        <v>0.14164761627081296</v>
      </c>
      <c r="N23" s="9"/>
      <c r="Q23" s="10"/>
      <c r="S23" s="7"/>
      <c r="V23" s="7"/>
      <c r="W23" s="7"/>
      <c r="Y23" s="7"/>
      <c r="Z23" s="7"/>
      <c r="AA23" s="7"/>
      <c r="AC23" s="8"/>
      <c r="AD23" s="8"/>
    </row>
    <row r="24" spans="2:30" x14ac:dyDescent="0.25">
      <c r="B24" t="s">
        <v>10</v>
      </c>
      <c r="D24" s="6">
        <v>2582501.3072164156</v>
      </c>
      <c r="E24" s="7"/>
      <c r="F24" s="7">
        <v>348905.43939999997</v>
      </c>
      <c r="G24" s="7"/>
      <c r="H24" s="7">
        <v>12</v>
      </c>
      <c r="J24" t="s">
        <v>10</v>
      </c>
      <c r="L24" s="8">
        <v>0.13510368355866292</v>
      </c>
      <c r="N24" s="9"/>
      <c r="Q24" s="10"/>
      <c r="S24" s="7"/>
      <c r="V24" s="7"/>
      <c r="W24" s="7"/>
      <c r="Y24" s="7"/>
      <c r="Z24" s="7"/>
      <c r="AA24" s="7"/>
      <c r="AC24" s="8"/>
      <c r="AD24" s="8"/>
    </row>
    <row r="25" spans="2:30" x14ac:dyDescent="0.25">
      <c r="B25" t="s">
        <v>11</v>
      </c>
      <c r="D25" s="6">
        <v>826200.28250112699</v>
      </c>
      <c r="E25" s="7"/>
      <c r="F25" s="7">
        <v>107637.6574</v>
      </c>
      <c r="G25" s="7"/>
      <c r="H25" s="7">
        <v>5</v>
      </c>
      <c r="J25" t="s">
        <v>11</v>
      </c>
      <c r="L25" s="8">
        <v>0.13028034446339368</v>
      </c>
      <c r="N25" s="9"/>
      <c r="Q25" s="10"/>
      <c r="S25" s="7"/>
      <c r="V25" s="7"/>
      <c r="W25" s="7"/>
      <c r="Y25" s="7"/>
      <c r="Z25" s="7"/>
      <c r="AA25" s="7"/>
      <c r="AC25" s="8"/>
      <c r="AD25" s="8"/>
    </row>
    <row r="26" spans="2:30" x14ac:dyDescent="0.25">
      <c r="B26" t="s">
        <v>12</v>
      </c>
      <c r="D26" s="6">
        <v>3677439.1297766031</v>
      </c>
      <c r="E26" s="7"/>
      <c r="F26" s="7">
        <v>278870.83258019999</v>
      </c>
      <c r="G26" s="7"/>
      <c r="H26" s="7">
        <v>190</v>
      </c>
      <c r="J26" t="s">
        <v>12</v>
      </c>
      <c r="L26" s="8">
        <v>7.5832888795399539E-2</v>
      </c>
      <c r="N26" s="9"/>
      <c r="Q26" s="10"/>
      <c r="S26" s="7"/>
      <c r="V26" s="7"/>
      <c r="W26" s="7"/>
      <c r="Y26" s="7"/>
      <c r="Z26" s="7"/>
      <c r="AA26" s="7"/>
      <c r="AC26" s="8"/>
      <c r="AD26" s="8"/>
    </row>
    <row r="27" spans="2:30" x14ac:dyDescent="0.25">
      <c r="B27" t="s">
        <v>13</v>
      </c>
      <c r="D27" s="6">
        <v>851102.41111811623</v>
      </c>
      <c r="E27" s="7"/>
      <c r="F27" s="7">
        <v>41483.084999999999</v>
      </c>
      <c r="G27" s="7"/>
      <c r="H27" s="7">
        <v>72</v>
      </c>
      <c r="J27" t="s">
        <v>13</v>
      </c>
      <c r="L27" s="8">
        <v>4.8740415322643192E-2</v>
      </c>
      <c r="N27" s="9"/>
      <c r="Q27" s="10"/>
      <c r="S27" s="7"/>
      <c r="V27" s="7"/>
      <c r="W27" s="7"/>
      <c r="Y27" s="7"/>
      <c r="Z27" s="7"/>
      <c r="AA27" s="7"/>
      <c r="AC27" s="8"/>
      <c r="AD27" s="8"/>
    </row>
    <row r="28" spans="2:30" x14ac:dyDescent="0.25">
      <c r="B28" t="s">
        <v>14</v>
      </c>
      <c r="D28" s="6">
        <v>12237700.479375036</v>
      </c>
      <c r="E28" s="7"/>
      <c r="F28" s="7">
        <v>486562.87483720208</v>
      </c>
      <c r="G28" s="7"/>
      <c r="H28" s="7">
        <v>5000</v>
      </c>
      <c r="J28" t="s">
        <v>14</v>
      </c>
      <c r="L28" s="8">
        <v>3.9759338419602358E-2</v>
      </c>
      <c r="N28" s="9"/>
      <c r="Q28" s="10"/>
      <c r="S28" s="7"/>
      <c r="V28" s="7"/>
      <c r="W28" s="7"/>
      <c r="Y28" s="7"/>
      <c r="Z28" s="7"/>
      <c r="AA28" s="7"/>
      <c r="AC28" s="8"/>
      <c r="AD28" s="8"/>
    </row>
    <row r="29" spans="2:30" x14ac:dyDescent="0.25">
      <c r="B29" t="s">
        <v>15</v>
      </c>
      <c r="D29" s="6">
        <v>4872136.9455075869</v>
      </c>
      <c r="E29" s="7"/>
      <c r="F29" s="7">
        <v>44733.343200000003</v>
      </c>
      <c r="G29" s="7"/>
      <c r="H29" s="7">
        <v>3</v>
      </c>
      <c r="J29" t="s">
        <v>15</v>
      </c>
      <c r="L29" s="8">
        <v>9.1814626108256102E-3</v>
      </c>
      <c r="N29" s="9"/>
      <c r="Q29" s="10"/>
      <c r="S29" s="7"/>
      <c r="V29" s="7"/>
      <c r="W29" s="7"/>
      <c r="Y29" s="7"/>
      <c r="Z29" s="7"/>
      <c r="AA29" s="7"/>
      <c r="AC29" s="8"/>
      <c r="AD29" s="8"/>
    </row>
    <row r="30" spans="2:30" x14ac:dyDescent="0.25">
      <c r="B30" t="s">
        <v>16</v>
      </c>
      <c r="D30" s="6">
        <v>19390604</v>
      </c>
      <c r="E30" s="7"/>
      <c r="F30" s="7">
        <v>104382.59999999999</v>
      </c>
      <c r="G30" s="7"/>
      <c r="H30" s="7">
        <v>700</v>
      </c>
      <c r="J30" t="s">
        <v>16</v>
      </c>
      <c r="L30" s="8">
        <v>5.3831536139874753E-3</v>
      </c>
      <c r="N30" s="9"/>
      <c r="Q30" s="10"/>
      <c r="S30" s="7"/>
      <c r="V30" s="7"/>
      <c r="W30" s="7"/>
      <c r="Y30" s="7"/>
      <c r="Z30" s="7"/>
      <c r="AA30" s="7"/>
      <c r="AC30" s="8"/>
      <c r="AD30" s="8"/>
    </row>
    <row r="31" spans="2:30" x14ac:dyDescent="0.25">
      <c r="D31" s="6"/>
      <c r="F31" s="7"/>
      <c r="L31" s="8"/>
      <c r="N31" s="9"/>
      <c r="Q31" s="10"/>
      <c r="S31" s="7"/>
      <c r="V31" s="7"/>
      <c r="W31" s="7"/>
      <c r="Z31" s="8"/>
      <c r="AC31" s="8"/>
      <c r="AD31" s="8"/>
    </row>
    <row r="32" spans="2:30" x14ac:dyDescent="0.25">
      <c r="D32" s="6"/>
      <c r="E32" s="11"/>
      <c r="F32" s="7"/>
      <c r="G32" s="7"/>
      <c r="L32" s="8"/>
    </row>
    <row r="34" spans="2:39" ht="18" x14ac:dyDescent="0.25">
      <c r="H34" s="13"/>
      <c r="I34" s="13"/>
      <c r="J34" s="15"/>
      <c r="K34" s="15"/>
      <c r="N34" s="15"/>
      <c r="Y34" s="16"/>
      <c r="AD34" s="16"/>
      <c r="AF34" s="13"/>
      <c r="AI34" s="13"/>
      <c r="AM34" s="17"/>
    </row>
    <row r="35" spans="2:39" ht="48" customHeight="1" x14ac:dyDescent="0.25"/>
    <row r="36" spans="2:39" ht="48.75" customHeight="1" x14ac:dyDescent="0.3">
      <c r="B36" s="18">
        <v>80683.787437857827</v>
      </c>
      <c r="C36" s="19"/>
      <c r="D36" s="18">
        <v>21011.736803245487</v>
      </c>
      <c r="E36" s="18"/>
      <c r="F36" s="18">
        <v>492.6812830492479</v>
      </c>
      <c r="G36" s="18"/>
      <c r="H36" s="18">
        <v>2622.4339596041618</v>
      </c>
      <c r="I36" s="18"/>
      <c r="J36" s="18">
        <v>1311.3200155159884</v>
      </c>
      <c r="K36" s="18"/>
      <c r="L36" s="18">
        <v>1934.7979374113268</v>
      </c>
      <c r="M36" s="18"/>
      <c r="N36" s="18">
        <v>2582.5013072164156</v>
      </c>
      <c r="O36" s="18"/>
      <c r="P36" s="18">
        <v>826.20028250112694</v>
      </c>
      <c r="Q36" s="18">
        <v>3677.4391297766033</v>
      </c>
      <c r="R36" s="18"/>
      <c r="S36" s="18">
        <v>851.10241111811627</v>
      </c>
      <c r="T36" s="18"/>
      <c r="U36" s="18">
        <v>12237.700479375037</v>
      </c>
      <c r="V36" s="18"/>
      <c r="W36" s="18">
        <v>4872.1369455075874</v>
      </c>
      <c r="X36" s="18">
        <v>19390.603999999999</v>
      </c>
    </row>
    <row r="40" spans="2:39" ht="48.75" customHeight="1" x14ac:dyDescent="0.3">
      <c r="B40" s="18">
        <v>7357</v>
      </c>
      <c r="C40" s="19"/>
      <c r="D40" s="18">
        <v>646</v>
      </c>
      <c r="E40" s="18"/>
      <c r="F40" s="18">
        <v>5</v>
      </c>
      <c r="G40" s="18"/>
      <c r="H40" s="18">
        <v>38</v>
      </c>
      <c r="I40" s="18"/>
      <c r="J40" s="18">
        <v>22</v>
      </c>
      <c r="K40" s="18"/>
      <c r="L40" s="18">
        <v>3</v>
      </c>
      <c r="M40" s="18"/>
      <c r="N40" s="18">
        <v>12</v>
      </c>
      <c r="O40" s="18"/>
      <c r="P40" s="18">
        <v>5</v>
      </c>
      <c r="Q40" s="18">
        <v>190</v>
      </c>
      <c r="R40" s="18"/>
      <c r="S40" s="18">
        <v>72</v>
      </c>
      <c r="T40" s="18"/>
      <c r="U40" s="18">
        <v>5000</v>
      </c>
      <c r="V40" s="18"/>
      <c r="W40" s="18">
        <v>3</v>
      </c>
      <c r="X40" s="18">
        <v>700</v>
      </c>
    </row>
    <row r="41" spans="2:39" ht="20.25" x14ac:dyDescent="0.35">
      <c r="B41" s="20" t="s">
        <v>4</v>
      </c>
      <c r="C41" s="20"/>
      <c r="D41" s="20" t="s">
        <v>5</v>
      </c>
      <c r="E41" s="20"/>
      <c r="F41" s="20" t="s">
        <v>6</v>
      </c>
      <c r="G41" s="20"/>
      <c r="H41" s="20" t="s">
        <v>7</v>
      </c>
      <c r="I41" s="20"/>
      <c r="J41" s="20" t="s">
        <v>8</v>
      </c>
      <c r="K41" s="20"/>
      <c r="L41" s="20" t="s">
        <v>9</v>
      </c>
      <c r="M41" s="20"/>
      <c r="N41" s="20" t="s">
        <v>10</v>
      </c>
      <c r="O41" s="20"/>
      <c r="P41" s="20" t="s">
        <v>11</v>
      </c>
      <c r="Q41" s="20" t="s">
        <v>12</v>
      </c>
      <c r="R41" s="20"/>
      <c r="S41" s="20" t="s">
        <v>13</v>
      </c>
      <c r="T41" s="20"/>
      <c r="U41" s="20" t="s">
        <v>14</v>
      </c>
      <c r="V41" s="20"/>
      <c r="W41" s="20" t="s">
        <v>15</v>
      </c>
      <c r="X41" s="20" t="s">
        <v>16</v>
      </c>
    </row>
    <row r="42" spans="2:39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Penetrasyon2021</vt:lpstr>
      <vt:lpstr>Penetrasyon2021 (ing)</vt:lpstr>
      <vt:lpstr>Penetrasyon2020</vt:lpstr>
      <vt:lpstr>Penetrasyon2020 (ing)</vt:lpstr>
      <vt:lpstr>Penetrasyon2019</vt:lpstr>
      <vt:lpstr>Penetrasyon (ing)</vt:lpstr>
      <vt:lpstr>Penetrasyon2018</vt:lpstr>
      <vt:lpstr>Penetrasyon2018 (ing)</vt:lpstr>
      <vt:lpstr>Penetrasyon2017</vt:lpstr>
      <vt:lpstr>Penetrasyon2017 (ing)</vt:lpstr>
      <vt:lpstr>Penetrasyon_2016</vt:lpstr>
      <vt:lpstr>Penetrasyon2018!Print_Area</vt:lpstr>
      <vt:lpstr>Penetrasyon2019!Print_Area</vt:lpstr>
      <vt:lpstr>Penetrasyon2020!Print_Area</vt:lpstr>
      <vt:lpstr>Penetrasyon2021!Print_Area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Sibel Erdogan</cp:lastModifiedBy>
  <dcterms:created xsi:type="dcterms:W3CDTF">2017-09-06T12:13:07Z</dcterms:created>
  <dcterms:modified xsi:type="dcterms:W3CDTF">2022-09-09T12:19:21Z</dcterms:modified>
</cp:coreProperties>
</file>